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ne\Documents\Westow Parish Council\accounts\"/>
    </mc:Choice>
  </mc:AlternateContent>
  <bookViews>
    <workbookView xWindow="240" yWindow="90" windowWidth="20115" windowHeight="9270" activeTab="1"/>
  </bookViews>
  <sheets>
    <sheet name="DETAIL" sheetId="1" r:id="rId1"/>
    <sheet name="SUMMARY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47" i="1" l="1"/>
  <c r="K46" i="1"/>
  <c r="E6" i="2"/>
  <c r="K48" i="1" l="1"/>
  <c r="I44" i="1" l="1"/>
  <c r="K5" i="1" l="1"/>
  <c r="K6" i="1"/>
  <c r="K4" i="1"/>
  <c r="Z32" i="1" l="1"/>
  <c r="Z33" i="1"/>
  <c r="K26" i="1"/>
  <c r="K27" i="1"/>
  <c r="K28" i="1"/>
  <c r="H11" i="2" l="1"/>
  <c r="H21" i="2"/>
  <c r="K20" i="1"/>
  <c r="Z31" i="1" l="1"/>
  <c r="Z30" i="1"/>
  <c r="Z29" i="1"/>
  <c r="Z21" i="1"/>
  <c r="Z20" i="1"/>
  <c r="Z19" i="1"/>
  <c r="Z18" i="1"/>
  <c r="K17" i="1"/>
  <c r="K18" i="1"/>
  <c r="K19" i="1"/>
  <c r="K21" i="1" l="1"/>
  <c r="K22" i="1"/>
  <c r="E35" i="2" l="1"/>
  <c r="E34" i="2"/>
  <c r="E12" i="2"/>
  <c r="E7" i="2"/>
  <c r="E5" i="2"/>
  <c r="E4" i="2"/>
  <c r="K25" i="1"/>
  <c r="E8" i="2" l="1"/>
  <c r="E23" i="2" l="1"/>
  <c r="E43" i="1" l="1"/>
  <c r="E44" i="1" s="1"/>
  <c r="Z17" i="1"/>
  <c r="Z24" i="1"/>
  <c r="E45" i="1" l="1"/>
  <c r="E46" i="1" s="1"/>
  <c r="H20" i="2" l="1"/>
  <c r="H22" i="2" s="1"/>
  <c r="E47" i="1"/>
  <c r="E48" i="1" s="1"/>
  <c r="K7" i="1"/>
  <c r="H10" i="2" s="1"/>
  <c r="K8" i="1"/>
  <c r="K9" i="1"/>
  <c r="K10" i="1"/>
  <c r="H8" i="2" s="1"/>
  <c r="K11" i="1"/>
  <c r="K12" i="1"/>
  <c r="K13" i="1"/>
  <c r="K14" i="1"/>
  <c r="K15" i="1"/>
  <c r="K16" i="1"/>
  <c r="K23" i="1"/>
  <c r="K24" i="1"/>
  <c r="Y34" i="1"/>
  <c r="X34" i="1"/>
  <c r="W34" i="1"/>
  <c r="V34" i="1"/>
  <c r="U34" i="1"/>
  <c r="T34" i="1"/>
  <c r="S34" i="1"/>
  <c r="Z28" i="1"/>
  <c r="Z27" i="1"/>
  <c r="Z26" i="1"/>
  <c r="Z25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H6" i="2" l="1"/>
  <c r="H9" i="2"/>
  <c r="H7" i="2"/>
  <c r="H12" i="2"/>
  <c r="U35" i="1"/>
  <c r="Z34" i="1"/>
  <c r="Z35" i="1" s="1"/>
  <c r="S39" i="1" l="1"/>
  <c r="H13" i="2"/>
  <c r="E11" i="2"/>
  <c r="S38" i="1" l="1"/>
  <c r="S40" i="1" s="1"/>
  <c r="E33" i="2" s="1"/>
  <c r="E17" i="2"/>
  <c r="G29" i="1"/>
  <c r="K50" i="1"/>
  <c r="J29" i="1"/>
  <c r="I29" i="1"/>
  <c r="E27" i="2"/>
  <c r="E29" i="1"/>
  <c r="K49" i="1"/>
  <c r="H29" i="1"/>
  <c r="F29" i="1"/>
  <c r="E24" i="2"/>
  <c r="E25" i="2"/>
  <c r="E29" i="2"/>
  <c r="J35" i="1"/>
  <c r="J36" i="1"/>
  <c r="J38" i="1"/>
  <c r="E32" i="2"/>
  <c r="E36" i="2"/>
  <c r="D29" i="1"/>
  <c r="F30" i="1"/>
  <c r="E10" i="2"/>
  <c r="E14" i="2"/>
  <c r="K29" i="1"/>
  <c r="K30" i="1"/>
  <c r="J37" i="1"/>
  <c r="E16" i="2"/>
  <c r="E20" i="2"/>
</calcChain>
</file>

<file path=xl/sharedStrings.xml><?xml version="1.0" encoding="utf-8"?>
<sst xmlns="http://schemas.openxmlformats.org/spreadsheetml/2006/main" count="209" uniqueCount="106">
  <si>
    <t>Parish Council - Cash Book</t>
  </si>
  <si>
    <t>Village Hall - Cash Book</t>
  </si>
  <si>
    <t>Receipts</t>
  </si>
  <si>
    <t>Payments</t>
  </si>
  <si>
    <t>Date</t>
  </si>
  <si>
    <t>Chq No</t>
  </si>
  <si>
    <t>Details</t>
  </si>
  <si>
    <t>Precept</t>
  </si>
  <si>
    <t>Interest</t>
  </si>
  <si>
    <t>Other</t>
  </si>
  <si>
    <t>General Admin</t>
  </si>
  <si>
    <t>Parish Improvements</t>
  </si>
  <si>
    <t>Grants</t>
  </si>
  <si>
    <t>VAT</t>
  </si>
  <si>
    <t>Inc VAT</t>
  </si>
  <si>
    <t>Hiring</t>
  </si>
  <si>
    <t>Village Improvements</t>
  </si>
  <si>
    <t>INC VAT</t>
  </si>
  <si>
    <t>NPOWER</t>
  </si>
  <si>
    <t>YORKS WATER</t>
  </si>
  <si>
    <t>CPRE</t>
  </si>
  <si>
    <t>SLCC</t>
  </si>
  <si>
    <t>Total Income</t>
  </si>
  <si>
    <t>Total Expenditure</t>
  </si>
  <si>
    <t>Brought Forward</t>
  </si>
  <si>
    <t>TOTAL</t>
  </si>
  <si>
    <t xml:space="preserve"> </t>
  </si>
  <si>
    <t>Carried Forward</t>
  </si>
  <si>
    <t>Cash</t>
  </si>
  <si>
    <t>Income</t>
  </si>
  <si>
    <t>Village Hall Account</t>
  </si>
  <si>
    <t>Village Hall Account - savings</t>
  </si>
  <si>
    <t>CLERK'S SALARY</t>
  </si>
  <si>
    <t>Expenditure</t>
  </si>
  <si>
    <t>Total Assets</t>
  </si>
  <si>
    <t>Brought fwd</t>
  </si>
  <si>
    <t>Total</t>
  </si>
  <si>
    <t>YCLA</t>
  </si>
  <si>
    <t>BACS credit</t>
  </si>
  <si>
    <t>Ryedale District Council</t>
  </si>
  <si>
    <t>D/D</t>
  </si>
  <si>
    <t>ComputerFX</t>
  </si>
  <si>
    <t>Transparency Fund</t>
  </si>
  <si>
    <t>BACs Credit</t>
  </si>
  <si>
    <t>YCLA Transparency Funding</t>
  </si>
  <si>
    <t>Website</t>
  </si>
  <si>
    <t>Petty Cash</t>
  </si>
  <si>
    <t xml:space="preserve">TRANSPARENCY CODE </t>
  </si>
  <si>
    <t>Parish Council Account</t>
  </si>
  <si>
    <t>TRANSPARENCY CODE</t>
  </si>
  <si>
    <t xml:space="preserve">Brought forward </t>
  </si>
  <si>
    <t>Carried forward</t>
  </si>
  <si>
    <t>Non Domestic Rates 2019/20</t>
  </si>
  <si>
    <t xml:space="preserve">Transitional relief  </t>
  </si>
  <si>
    <t xml:space="preserve">Small Business Rate relief </t>
  </si>
  <si>
    <t>Chq Deposit</t>
  </si>
  <si>
    <t>RDC Hire for polling station</t>
  </si>
  <si>
    <t>Insurance</t>
  </si>
  <si>
    <t>Clerk's salary</t>
  </si>
  <si>
    <t>09/092019</t>
  </si>
  <si>
    <t>HMRC</t>
  </si>
  <si>
    <t>Central Timber (posts)</t>
  </si>
  <si>
    <t>P Burton (Defib elec/lighting)</t>
  </si>
  <si>
    <t>Credit</t>
  </si>
  <si>
    <t>J Price (Defib)</t>
  </si>
  <si>
    <t>WEL MEDICAL (Defib)</t>
  </si>
  <si>
    <t>GMC (fire extinguishers)</t>
  </si>
  <si>
    <t>Auto credit</t>
  </si>
  <si>
    <t>NYCC PC Locality Budget Grant</t>
  </si>
  <si>
    <t>GOCARDLESS/ComputerFX</t>
  </si>
  <si>
    <t>Littlejohn LLP (admin charge)</t>
  </si>
  <si>
    <t>Chq deposit</t>
  </si>
  <si>
    <t xml:space="preserve"> Payment</t>
  </si>
  <si>
    <t>C Payne (T Tennis)</t>
  </si>
  <si>
    <t>BACS</t>
  </si>
  <si>
    <t>RDC Polling Station</t>
  </si>
  <si>
    <t>Desc</t>
  </si>
  <si>
    <t>Yorkshire Water</t>
  </si>
  <si>
    <t>Business Stream (YW)</t>
  </si>
  <si>
    <t>ComputerFX (annual fee)</t>
  </si>
  <si>
    <t>FINANCIAL SUMMARY WESTOW PARISH COUNCIL 2019-2020</t>
  </si>
  <si>
    <t>Bank Balances as at 1st April 2019</t>
  </si>
  <si>
    <t>Expenditure 2019/2020</t>
  </si>
  <si>
    <t>PARISH IMPROVEMENTS</t>
  </si>
  <si>
    <t>April 1st -2019 March 31st 2020</t>
  </si>
  <si>
    <t>April 1st 2019 - March 31st 2020</t>
  </si>
  <si>
    <t>2019-2020</t>
  </si>
  <si>
    <t>Bank Balances as at 31st March 2020</t>
  </si>
  <si>
    <t>INSURANCE</t>
  </si>
  <si>
    <t>09/03/220</t>
  </si>
  <si>
    <t>Ladywell</t>
  </si>
  <si>
    <t>INCOME 2019 - 2020</t>
  </si>
  <si>
    <t>J Smith (signs for Kirkham cp)</t>
  </si>
  <si>
    <t>Brought Forward 31/03/2019</t>
  </si>
  <si>
    <t>Carried Forward 01/04/2020</t>
  </si>
  <si>
    <t>Income 2019 - 2020</t>
  </si>
  <si>
    <t>Expenditure 2019-2020</t>
  </si>
  <si>
    <t>Expenditure 2019 - 2020</t>
  </si>
  <si>
    <t>EXPENDITURE  2019 - 2020</t>
  </si>
  <si>
    <t>Village Hall Deposit a/c</t>
  </si>
  <si>
    <t>Balance B/F  from Apr 5 2019</t>
  </si>
  <si>
    <t>Balance  C/F to 2020 - 2021</t>
  </si>
  <si>
    <t>SUMMARY OF PRINCIPAL EXPENDITURE</t>
  </si>
  <si>
    <t>Assets b f from 2018-19</t>
  </si>
  <si>
    <t>Balance c f to 2020-21</t>
  </si>
  <si>
    <t>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</si>
</sst>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yy;@"/>
    <numFmt numFmtId="165" formatCode="#,##0_ ;\-#,##0\ "/>
    <numFmt numFmtId="166" formatCode="_(* #,##0.00_);_(* \(#,##0.00\);_(* &quot;-&quot;??_);_(@_)"/>
    <numFmt numFmtId="167" formatCode="_-* #,##0.00_-;\-* #,##0.00_-;_-* &quot;-&quot;_-;_-@_-"/>
    <numFmt numFmtId="168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166" fontId="2" fillId="0" borderId="0" xfId="0" applyNumberFormat="1" applyFont="1"/>
    <xf numFmtId="14" fontId="2" fillId="0" borderId="0" xfId="0" applyNumberFormat="1" applyFont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166" fontId="6" fillId="0" borderId="3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/>
    <xf numFmtId="0" fontId="4" fillId="0" borderId="1" xfId="0" applyFont="1" applyFill="1" applyBorder="1"/>
    <xf numFmtId="166" fontId="4" fillId="0" borderId="1" xfId="0" applyNumberFormat="1" applyFont="1" applyFill="1" applyBorder="1"/>
    <xf numFmtId="166" fontId="2" fillId="0" borderId="1" xfId="0" applyNumberFormat="1" applyFont="1" applyBorder="1"/>
    <xf numFmtId="166" fontId="2" fillId="0" borderId="1" xfId="0" applyNumberFormat="1" applyFont="1" applyFill="1" applyBorder="1"/>
    <xf numFmtId="166" fontId="2" fillId="0" borderId="0" xfId="0" applyNumberFormat="1" applyFont="1" applyBorder="1"/>
    <xf numFmtId="164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/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66" fontId="2" fillId="0" borderId="0" xfId="0" applyNumberFormat="1" applyFont="1" applyFill="1"/>
    <xf numFmtId="166" fontId="4" fillId="0" borderId="0" xfId="0" applyNumberFormat="1" applyFont="1" applyFill="1"/>
    <xf numFmtId="166" fontId="8" fillId="0" borderId="0" xfId="0" applyNumberFormat="1" applyFont="1"/>
    <xf numFmtId="166" fontId="4" fillId="0" borderId="0" xfId="0" applyNumberFormat="1" applyFont="1" applyFill="1" applyBorder="1"/>
    <xf numFmtId="166" fontId="2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4" fontId="0" fillId="0" borderId="0" xfId="0" applyNumberFormat="1" applyFill="1" applyAlignment="1">
      <alignment horizontal="center" vertical="center"/>
    </xf>
    <xf numFmtId="0" fontId="2" fillId="0" borderId="0" xfId="0" applyFont="1" applyFill="1"/>
    <xf numFmtId="166" fontId="4" fillId="0" borderId="0" xfId="0" applyNumberFormat="1" applyFont="1" applyBorder="1"/>
    <xf numFmtId="0" fontId="0" fillId="0" borderId="0" xfId="0" applyBorder="1"/>
    <xf numFmtId="166" fontId="0" fillId="0" borderId="0" xfId="0" applyNumberFormat="1" applyBorder="1" applyAlignment="1">
      <alignment horizontal="center"/>
    </xf>
    <xf numFmtId="0" fontId="2" fillId="0" borderId="0" xfId="0" applyFont="1" applyBorder="1"/>
    <xf numFmtId="165" fontId="4" fillId="0" borderId="0" xfId="0" applyNumberFormat="1" applyFont="1" applyBorder="1"/>
    <xf numFmtId="166" fontId="2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3" fontId="0" fillId="0" borderId="0" xfId="0" applyNumberFormat="1"/>
    <xf numFmtId="0" fontId="0" fillId="0" borderId="0" xfId="0" applyAlignment="1">
      <alignment horizontal="center"/>
    </xf>
    <xf numFmtId="0" fontId="9" fillId="0" borderId="0" xfId="0" applyFont="1" applyFill="1"/>
    <xf numFmtId="43" fontId="9" fillId="0" borderId="0" xfId="0" applyNumberFormat="1" applyFont="1" applyFill="1"/>
    <xf numFmtId="17" fontId="9" fillId="0" borderId="0" xfId="0" applyNumberFormat="1" applyFont="1" applyFill="1"/>
    <xf numFmtId="41" fontId="9" fillId="0" borderId="0" xfId="0" applyNumberFormat="1" applyFont="1" applyFill="1"/>
    <xf numFmtId="0" fontId="10" fillId="0" borderId="0" xfId="0" applyFont="1" applyFill="1" applyBorder="1"/>
    <xf numFmtId="41" fontId="10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left"/>
    </xf>
    <xf numFmtId="41" fontId="0" fillId="0" borderId="0" xfId="0" applyNumberFormat="1"/>
    <xf numFmtId="0" fontId="9" fillId="0" borderId="0" xfId="0" applyFont="1" applyFill="1" applyBorder="1"/>
    <xf numFmtId="0" fontId="12" fillId="0" borderId="0" xfId="0" applyFont="1" applyFill="1" applyAlignment="1">
      <alignment vertical="top"/>
    </xf>
    <xf numFmtId="43" fontId="0" fillId="0" borderId="0" xfId="0" applyNumberFormat="1" applyBorder="1"/>
    <xf numFmtId="0" fontId="12" fillId="0" borderId="0" xfId="0" applyFont="1" applyFill="1"/>
    <xf numFmtId="0" fontId="12" fillId="0" borderId="0" xfId="0" applyFont="1" applyFill="1" applyBorder="1" applyAlignment="1">
      <alignment horizontal="left"/>
    </xf>
    <xf numFmtId="41" fontId="12" fillId="0" borderId="0" xfId="0" applyNumberFormat="1" applyFont="1" applyFill="1" applyAlignment="1">
      <alignment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Fill="1"/>
    <xf numFmtId="41" fontId="13" fillId="0" borderId="0" xfId="0" applyNumberFormat="1" applyFont="1"/>
    <xf numFmtId="43" fontId="9" fillId="0" borderId="0" xfId="0" applyNumberFormat="1" applyFont="1" applyFill="1" applyBorder="1"/>
    <xf numFmtId="43" fontId="10" fillId="0" borderId="0" xfId="0" applyNumberFormat="1" applyFont="1" applyFill="1" applyBorder="1"/>
    <xf numFmtId="41" fontId="9" fillId="0" borderId="0" xfId="0" applyNumberFormat="1" applyFont="1" applyFill="1" applyBorder="1"/>
    <xf numFmtId="0" fontId="14" fillId="0" borderId="0" xfId="0" applyFont="1" applyFill="1" applyBorder="1" applyAlignment="1">
      <alignment horizontal="left"/>
    </xf>
    <xf numFmtId="41" fontId="0" fillId="0" borderId="0" xfId="0" applyNumberFormat="1" applyBorder="1"/>
    <xf numFmtId="0" fontId="11" fillId="0" borderId="0" xfId="0" applyFont="1" applyBorder="1"/>
    <xf numFmtId="41" fontId="12" fillId="0" borderId="0" xfId="0" applyNumberFormat="1" applyFont="1" applyFill="1" applyBorder="1"/>
    <xf numFmtId="43" fontId="12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top"/>
    </xf>
    <xf numFmtId="43" fontId="12" fillId="0" borderId="0" xfId="0" applyNumberFormat="1" applyFont="1" applyFill="1" applyBorder="1" applyAlignment="1">
      <alignment horizontal="left" vertical="top"/>
    </xf>
    <xf numFmtId="41" fontId="12" fillId="0" borderId="0" xfId="0" applyNumberFormat="1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3" fillId="0" borderId="0" xfId="0" applyFont="1" applyBorder="1" applyAlignment="1">
      <alignment horizontal="left"/>
    </xf>
    <xf numFmtId="41" fontId="13" fillId="0" borderId="0" xfId="0" applyNumberFormat="1" applyFont="1" applyBorder="1"/>
    <xf numFmtId="0" fontId="11" fillId="0" borderId="0" xfId="0" applyFont="1"/>
    <xf numFmtId="41" fontId="0" fillId="0" borderId="0" xfId="0" applyNumberForma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5" fontId="2" fillId="0" borderId="18" xfId="0" applyNumberFormat="1" applyFont="1" applyBorder="1"/>
    <xf numFmtId="166" fontId="2" fillId="0" borderId="19" xfId="0" applyNumberFormat="1" applyFont="1" applyFill="1" applyBorder="1"/>
    <xf numFmtId="164" fontId="5" fillId="0" borderId="20" xfId="0" applyNumberFormat="1" applyFont="1" applyBorder="1" applyAlignment="1">
      <alignment horizontal="center" vertical="center"/>
    </xf>
    <xf numFmtId="166" fontId="5" fillId="0" borderId="21" xfId="0" applyNumberFormat="1" applyFont="1" applyFill="1" applyBorder="1" applyAlignment="1">
      <alignment horizontal="center" vertical="center"/>
    </xf>
    <xf numFmtId="166" fontId="5" fillId="0" borderId="21" xfId="0" applyNumberFormat="1" applyFont="1" applyFill="1" applyBorder="1" applyAlignment="1">
      <alignment horizontal="left" vertical="center"/>
    </xf>
    <xf numFmtId="164" fontId="2" fillId="0" borderId="20" xfId="0" applyNumberFormat="1" applyFont="1" applyBorder="1" applyAlignment="1">
      <alignment horizontal="center" vertical="center"/>
    </xf>
    <xf numFmtId="166" fontId="2" fillId="0" borderId="21" xfId="0" applyNumberFormat="1" applyFont="1" applyBorder="1"/>
    <xf numFmtId="165" fontId="2" fillId="0" borderId="21" xfId="0" applyNumberFormat="1" applyFont="1" applyFill="1" applyBorder="1" applyAlignment="1">
      <alignment horizontal="left"/>
    </xf>
    <xf numFmtId="164" fontId="2" fillId="0" borderId="10" xfId="0" applyNumberFormat="1" applyFont="1" applyBorder="1" applyAlignment="1">
      <alignment horizontal="center" vertical="center"/>
    </xf>
    <xf numFmtId="166" fontId="2" fillId="0" borderId="21" xfId="0" applyNumberFormat="1" applyFont="1" applyFill="1" applyBorder="1" applyAlignment="1">
      <alignment horizontal="left"/>
    </xf>
    <xf numFmtId="164" fontId="2" fillId="0" borderId="20" xfId="0" applyNumberFormat="1" applyFont="1" applyBorder="1" applyAlignment="1">
      <alignment horizontal="center"/>
    </xf>
    <xf numFmtId="166" fontId="2" fillId="0" borderId="21" xfId="0" applyNumberFormat="1" applyFont="1" applyFill="1" applyBorder="1"/>
    <xf numFmtId="166" fontId="5" fillId="0" borderId="26" xfId="0" applyNumberFormat="1" applyFont="1" applyFill="1" applyBorder="1" applyAlignment="1">
      <alignment horizontal="center" vertical="center"/>
    </xf>
    <xf numFmtId="166" fontId="5" fillId="0" borderId="26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Fill="1" applyBorder="1" applyAlignment="1">
      <alignment horizontal="center" vertical="center"/>
    </xf>
    <xf numFmtId="165" fontId="4" fillId="0" borderId="28" xfId="0" applyNumberFormat="1" applyFont="1" applyFill="1" applyBorder="1"/>
    <xf numFmtId="166" fontId="4" fillId="0" borderId="13" xfId="0" applyNumberFormat="1" applyFont="1" applyFill="1" applyBorder="1"/>
    <xf numFmtId="14" fontId="6" fillId="0" borderId="29" xfId="0" applyNumberFormat="1" applyFont="1" applyFill="1" applyBorder="1" applyAlignment="1">
      <alignment horizontal="center" vertical="center"/>
    </xf>
    <xf numFmtId="166" fontId="6" fillId="0" borderId="30" xfId="0" applyNumberFormat="1" applyFont="1" applyFill="1" applyBorder="1" applyAlignment="1">
      <alignment horizontal="center" vertical="center"/>
    </xf>
    <xf numFmtId="14" fontId="4" fillId="0" borderId="26" xfId="0" applyNumberFormat="1" applyFont="1" applyFill="1" applyBorder="1" applyAlignment="1">
      <alignment horizontal="center" vertical="center"/>
    </xf>
    <xf numFmtId="0" fontId="4" fillId="0" borderId="21" xfId="0" applyFont="1" applyFill="1" applyBorder="1"/>
    <xf numFmtId="14" fontId="2" fillId="0" borderId="26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14" fontId="2" fillId="0" borderId="26" xfId="0" applyNumberFormat="1" applyFont="1" applyBorder="1" applyAlignment="1">
      <alignment horizontal="center" vertical="center"/>
    </xf>
    <xf numFmtId="14" fontId="4" fillId="0" borderId="27" xfId="0" applyNumberFormat="1" applyFont="1" applyFill="1" applyBorder="1" applyAlignment="1">
      <alignment horizontal="center" vertical="center"/>
    </xf>
    <xf numFmtId="0" fontId="4" fillId="0" borderId="23" xfId="0" applyFont="1" applyFill="1" applyBorder="1"/>
    <xf numFmtId="0" fontId="4" fillId="0" borderId="24" xfId="0" applyFont="1" applyFill="1" applyBorder="1"/>
    <xf numFmtId="166" fontId="6" fillId="0" borderId="22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>
      <alignment horizontal="center" vertical="center"/>
    </xf>
    <xf numFmtId="166" fontId="4" fillId="0" borderId="21" xfId="0" applyNumberFormat="1" applyFont="1" applyFill="1" applyBorder="1"/>
    <xf numFmtId="166" fontId="6" fillId="0" borderId="29" xfId="0" applyNumberFormat="1" applyFont="1" applyFill="1" applyBorder="1" applyAlignment="1">
      <alignment horizontal="center" vertical="center" wrapText="1"/>
    </xf>
    <xf numFmtId="166" fontId="6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0" applyNumberFormat="1" applyFill="1"/>
    <xf numFmtId="167" fontId="0" fillId="0" borderId="0" xfId="0" applyNumberFormat="1" applyBorder="1"/>
    <xf numFmtId="0" fontId="0" fillId="0" borderId="0" xfId="0" applyBorder="1" applyAlignment="1">
      <alignment horizontal="center"/>
    </xf>
    <xf numFmtId="167" fontId="9" fillId="0" borderId="3" xfId="0" applyNumberFormat="1" applyFont="1" applyFill="1" applyBorder="1"/>
    <xf numFmtId="167" fontId="0" fillId="0" borderId="3" xfId="0" applyNumberFormat="1" applyFill="1" applyBorder="1"/>
    <xf numFmtId="0" fontId="9" fillId="0" borderId="0" xfId="0" applyFont="1" applyFill="1" applyAlignment="1">
      <alignment vertical="top"/>
    </xf>
    <xf numFmtId="43" fontId="9" fillId="0" borderId="0" xfId="0" applyNumberFormat="1" applyFont="1" applyFill="1" applyAlignment="1">
      <alignment horizontal="center"/>
    </xf>
    <xf numFmtId="41" fontId="9" fillId="0" borderId="0" xfId="0" applyNumberFormat="1" applyFont="1" applyFill="1" applyAlignment="1"/>
    <xf numFmtId="3" fontId="2" fillId="0" borderId="21" xfId="0" applyNumberFormat="1" applyFont="1" applyFill="1" applyBorder="1"/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7" fontId="0" fillId="0" borderId="0" xfId="0" applyNumberFormat="1" applyFill="1" applyBorder="1"/>
    <xf numFmtId="164" fontId="4" fillId="0" borderId="20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/>
    <xf numFmtId="166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center"/>
    </xf>
    <xf numFmtId="165" fontId="7" fillId="0" borderId="0" xfId="0" applyNumberFormat="1" applyFont="1" applyFill="1" applyBorder="1"/>
    <xf numFmtId="164" fontId="7" fillId="0" borderId="0" xfId="0" applyNumberFormat="1" applyFont="1" applyBorder="1" applyAlignment="1">
      <alignment horizontal="center" vertical="center"/>
    </xf>
    <xf numFmtId="165" fontId="7" fillId="0" borderId="23" xfId="0" applyNumberFormat="1" applyFont="1" applyFill="1" applyBorder="1"/>
    <xf numFmtId="166" fontId="2" fillId="0" borderId="23" xfId="0" applyNumberFormat="1" applyFont="1" applyBorder="1"/>
    <xf numFmtId="166" fontId="15" fillId="0" borderId="4" xfId="0" applyNumberFormat="1" applyFont="1" applyBorder="1"/>
    <xf numFmtId="166" fontId="17" fillId="0" borderId="5" xfId="0" applyNumberFormat="1" applyFont="1" applyBorder="1"/>
    <xf numFmtId="166" fontId="17" fillId="0" borderId="6" xfId="0" applyNumberFormat="1" applyFont="1" applyBorder="1"/>
    <xf numFmtId="0" fontId="15" fillId="0" borderId="4" xfId="0" applyFont="1" applyFill="1" applyBorder="1"/>
    <xf numFmtId="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 vertical="center"/>
    </xf>
    <xf numFmtId="14" fontId="2" fillId="0" borderId="0" xfId="0" applyNumberFormat="1" applyFont="1" applyFill="1"/>
    <xf numFmtId="49" fontId="2" fillId="0" borderId="0" xfId="0" applyNumberFormat="1" applyFont="1" applyFill="1"/>
    <xf numFmtId="14" fontId="2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/>
    <xf numFmtId="166" fontId="1" fillId="0" borderId="0" xfId="0" applyNumberFormat="1" applyFont="1" applyBorder="1"/>
    <xf numFmtId="0" fontId="5" fillId="0" borderId="0" xfId="0" applyFont="1" applyBorder="1"/>
    <xf numFmtId="166" fontId="5" fillId="0" borderId="0" xfId="0" applyNumberFormat="1" applyFont="1" applyBorder="1" applyAlignment="1">
      <alignment horizontal="center"/>
    </xf>
    <xf numFmtId="14" fontId="2" fillId="0" borderId="0" xfId="0" applyNumberFormat="1" applyFont="1" applyBorder="1"/>
    <xf numFmtId="43" fontId="2" fillId="0" borderId="0" xfId="0" applyNumberFormat="1" applyFont="1" applyBorder="1"/>
    <xf numFmtId="0" fontId="2" fillId="0" borderId="0" xfId="0" applyFont="1" applyFill="1" applyBorder="1"/>
    <xf numFmtId="0" fontId="15" fillId="0" borderId="0" xfId="0" applyFont="1" applyBorder="1" applyAlignment="1"/>
    <xf numFmtId="166" fontId="3" fillId="0" borderId="0" xfId="0" applyNumberFormat="1" applyFont="1" applyBorder="1" applyAlignment="1"/>
    <xf numFmtId="168" fontId="2" fillId="0" borderId="11" xfId="0" applyNumberFormat="1" applyFont="1" applyFill="1" applyBorder="1"/>
    <xf numFmtId="168" fontId="2" fillId="0" borderId="0" xfId="0" applyNumberFormat="1" applyFont="1" applyBorder="1"/>
    <xf numFmtId="4" fontId="5" fillId="0" borderId="26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/>
    <xf numFmtId="4" fontId="5" fillId="0" borderId="0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/>
    </xf>
    <xf numFmtId="4" fontId="5" fillId="0" borderId="26" xfId="0" applyNumberFormat="1" applyFont="1" applyFill="1" applyBorder="1" applyAlignment="1">
      <alignment horizontal="center" vertical="center" wrapText="1"/>
    </xf>
    <xf numFmtId="4" fontId="2" fillId="0" borderId="26" xfId="0" applyNumberFormat="1" applyFont="1" applyFill="1" applyBorder="1"/>
    <xf numFmtId="4" fontId="2" fillId="0" borderId="1" xfId="0" applyNumberFormat="1" applyFont="1" applyFill="1" applyBorder="1"/>
    <xf numFmtId="4" fontId="2" fillId="0" borderId="21" xfId="0" applyNumberFormat="1" applyFont="1" applyFill="1" applyBorder="1"/>
    <xf numFmtId="4" fontId="2" fillId="0" borderId="26" xfId="0" applyNumberFormat="1" applyFont="1" applyBorder="1"/>
    <xf numFmtId="4" fontId="2" fillId="0" borderId="1" xfId="0" applyNumberFormat="1" applyFont="1" applyBorder="1"/>
    <xf numFmtId="4" fontId="2" fillId="0" borderId="21" xfId="0" applyNumberFormat="1" applyFont="1" applyBorder="1"/>
    <xf numFmtId="4" fontId="2" fillId="0" borderId="1" xfId="0" applyNumberFormat="1" applyFont="1" applyFill="1" applyBorder="1" applyAlignment="1">
      <alignment horizontal="center"/>
    </xf>
    <xf numFmtId="4" fontId="2" fillId="0" borderId="23" xfId="0" applyNumberFormat="1" applyFont="1" applyFill="1" applyBorder="1"/>
    <xf numFmtId="4" fontId="2" fillId="0" borderId="24" xfId="0" applyNumberFormat="1" applyFont="1" applyFill="1" applyBorder="1"/>
    <xf numFmtId="4" fontId="4" fillId="0" borderId="26" xfId="0" applyNumberFormat="1" applyFont="1" applyFill="1" applyBorder="1"/>
    <xf numFmtId="4" fontId="4" fillId="0" borderId="1" xfId="0" applyNumberFormat="1" applyFont="1" applyFill="1" applyBorder="1"/>
    <xf numFmtId="4" fontId="4" fillId="0" borderId="21" xfId="0" applyNumberFormat="1" applyFont="1" applyFill="1" applyBorder="1"/>
    <xf numFmtId="4" fontId="4" fillId="0" borderId="27" xfId="0" applyNumberFormat="1" applyFont="1" applyFill="1" applyBorder="1"/>
    <xf numFmtId="4" fontId="4" fillId="0" borderId="23" xfId="0" applyNumberFormat="1" applyFont="1" applyFill="1" applyBorder="1"/>
    <xf numFmtId="4" fontId="4" fillId="0" borderId="24" xfId="0" applyNumberFormat="1" applyFont="1" applyFill="1" applyBorder="1"/>
    <xf numFmtId="168" fontId="2" fillId="0" borderId="31" xfId="0" applyNumberFormat="1" applyFont="1" applyFill="1" applyBorder="1"/>
    <xf numFmtId="168" fontId="2" fillId="0" borderId="11" xfId="0" applyNumberFormat="1" applyFont="1" applyBorder="1" applyAlignment="1">
      <alignment horizontal="center"/>
    </xf>
    <xf numFmtId="168" fontId="2" fillId="0" borderId="0" xfId="0" applyNumberFormat="1" applyFont="1" applyBorder="1" applyAlignment="1">
      <alignment horizontal="center"/>
    </xf>
    <xf numFmtId="168" fontId="2" fillId="0" borderId="11" xfId="0" applyNumberFormat="1" applyFont="1" applyBorder="1"/>
    <xf numFmtId="168" fontId="2" fillId="0" borderId="0" xfId="0" applyNumberFormat="1" applyFont="1" applyFill="1" applyBorder="1"/>
    <xf numFmtId="168" fontId="4" fillId="0" borderId="0" xfId="0" applyNumberFormat="1" applyFont="1" applyFill="1"/>
    <xf numFmtId="44" fontId="4" fillId="0" borderId="0" xfId="0" applyNumberFormat="1" applyFont="1" applyFill="1"/>
    <xf numFmtId="44" fontId="2" fillId="0" borderId="0" xfId="0" applyNumberFormat="1" applyFont="1" applyFill="1" applyBorder="1"/>
    <xf numFmtId="166" fontId="2" fillId="0" borderId="0" xfId="0" applyNumberFormat="1" applyFont="1" applyFill="1" applyBorder="1" applyAlignment="1"/>
    <xf numFmtId="168" fontId="4" fillId="0" borderId="0" xfId="0" applyNumberFormat="1" applyFont="1" applyFill="1" applyBorder="1"/>
    <xf numFmtId="168" fontId="4" fillId="2" borderId="9" xfId="0" applyNumberFormat="1" applyFont="1" applyFill="1" applyBorder="1"/>
    <xf numFmtId="168" fontId="4" fillId="2" borderId="11" xfId="0" applyNumberFormat="1" applyFont="1" applyFill="1" applyBorder="1"/>
    <xf numFmtId="168" fontId="4" fillId="2" borderId="17" xfId="0" applyNumberFormat="1" applyFont="1" applyFill="1" applyBorder="1"/>
    <xf numFmtId="0" fontId="2" fillId="2" borderId="7" xfId="0" applyFont="1" applyFill="1" applyBorder="1" applyAlignment="1">
      <alignment horizontal="right"/>
    </xf>
    <xf numFmtId="168" fontId="2" fillId="2" borderId="9" xfId="0" applyNumberFormat="1" applyFont="1" applyFill="1" applyBorder="1"/>
    <xf numFmtId="0" fontId="2" fillId="2" borderId="10" xfId="0" applyFont="1" applyFill="1" applyBorder="1" applyAlignment="1">
      <alignment horizontal="right"/>
    </xf>
    <xf numFmtId="168" fontId="2" fillId="2" borderId="11" xfId="0" applyNumberFormat="1" applyFont="1" applyFill="1" applyBorder="1"/>
    <xf numFmtId="166" fontId="2" fillId="2" borderId="10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168" fontId="2" fillId="2" borderId="31" xfId="0" applyNumberFormat="1" applyFont="1" applyFill="1" applyBorder="1"/>
    <xf numFmtId="168" fontId="2" fillId="2" borderId="17" xfId="0" applyNumberFormat="1" applyFont="1" applyFill="1" applyBorder="1"/>
    <xf numFmtId="168" fontId="2" fillId="2" borderId="6" xfId="0" applyNumberFormat="1" applyFont="1" applyFill="1" applyBorder="1"/>
    <xf numFmtId="168" fontId="4" fillId="2" borderId="6" xfId="0" applyNumberFormat="1" applyFont="1" applyFill="1" applyBorder="1"/>
    <xf numFmtId="168" fontId="2" fillId="2" borderId="6" xfId="0" applyNumberFormat="1" applyFont="1" applyFill="1" applyBorder="1" applyAlignment="1">
      <alignment vertical="center"/>
    </xf>
    <xf numFmtId="168" fontId="4" fillId="2" borderId="14" xfId="0" applyNumberFormat="1" applyFont="1" applyFill="1" applyBorder="1"/>
    <xf numFmtId="168" fontId="2" fillId="2" borderId="14" xfId="0" applyNumberFormat="1" applyFont="1" applyFill="1" applyBorder="1"/>
    <xf numFmtId="164" fontId="2" fillId="2" borderId="1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/>
    <xf numFmtId="166" fontId="2" fillId="2" borderId="0" xfId="0" applyNumberFormat="1" applyFont="1" applyFill="1" applyBorder="1"/>
    <xf numFmtId="168" fontId="2" fillId="2" borderId="0" xfId="0" applyNumberFormat="1" applyFont="1" applyFill="1" applyBorder="1"/>
    <xf numFmtId="164" fontId="2" fillId="2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/>
    <xf numFmtId="166" fontId="2" fillId="2" borderId="16" xfId="0" applyNumberFormat="1" applyFont="1" applyFill="1" applyBorder="1"/>
    <xf numFmtId="168" fontId="2" fillId="2" borderId="16" xfId="0" applyNumberFormat="1" applyFont="1" applyFill="1" applyBorder="1"/>
    <xf numFmtId="168" fontId="4" fillId="0" borderId="33" xfId="0" applyNumberFormat="1" applyFont="1" applyFill="1" applyBorder="1"/>
    <xf numFmtId="166" fontId="16" fillId="0" borderId="32" xfId="0" applyNumberFormat="1" applyFont="1" applyFill="1" applyBorder="1" applyAlignment="1"/>
    <xf numFmtId="166" fontId="16" fillId="0" borderId="0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8" xfId="0" applyNumberFormat="1" applyFont="1" applyFill="1" applyBorder="1" applyAlignment="1">
      <alignment horizontal="right" vertical="center"/>
    </xf>
    <xf numFmtId="0" fontId="2" fillId="2" borderId="10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right" vertical="center"/>
    </xf>
    <xf numFmtId="0" fontId="2" fillId="2" borderId="10" xfId="0" applyNumberFormat="1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166" fontId="3" fillId="0" borderId="7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6" fontId="13" fillId="2" borderId="7" xfId="0" applyNumberFormat="1" applyFont="1" applyFill="1" applyBorder="1" applyAlignment="1">
      <alignment horizontal="right"/>
    </xf>
    <xf numFmtId="166" fontId="13" fillId="2" borderId="8" xfId="0" applyNumberFormat="1" applyFont="1" applyFill="1" applyBorder="1" applyAlignment="1">
      <alignment horizontal="right"/>
    </xf>
    <xf numFmtId="166" fontId="13" fillId="2" borderId="10" xfId="0" applyNumberFormat="1" applyFont="1" applyFill="1" applyBorder="1" applyAlignment="1">
      <alignment horizontal="right"/>
    </xf>
    <xf numFmtId="166" fontId="13" fillId="2" borderId="0" xfId="0" applyNumberFormat="1" applyFont="1" applyFill="1" applyBorder="1" applyAlignment="1">
      <alignment horizontal="right"/>
    </xf>
    <xf numFmtId="168" fontId="10" fillId="2" borderId="8" xfId="0" applyNumberFormat="1" applyFont="1" applyFill="1" applyBorder="1" applyAlignment="1">
      <alignment horizontal="right"/>
    </xf>
    <xf numFmtId="168" fontId="10" fillId="2" borderId="9" xfId="0" applyNumberFormat="1" applyFont="1" applyFill="1" applyBorder="1" applyAlignment="1">
      <alignment horizontal="right"/>
    </xf>
    <xf numFmtId="168" fontId="11" fillId="2" borderId="0" xfId="0" applyNumberFormat="1" applyFont="1" applyFill="1" applyBorder="1" applyAlignment="1">
      <alignment horizontal="right"/>
    </xf>
    <xf numFmtId="168" fontId="11" fillId="2" borderId="11" xfId="0" applyNumberFormat="1" applyFont="1" applyFill="1" applyBorder="1" applyAlignment="1">
      <alignment horizontal="right"/>
    </xf>
    <xf numFmtId="168" fontId="10" fillId="2" borderId="0" xfId="0" applyNumberFormat="1" applyFont="1" applyFill="1" applyBorder="1" applyAlignment="1">
      <alignment horizontal="right"/>
    </xf>
    <xf numFmtId="168" fontId="10" fillId="2" borderId="11" xfId="0" applyNumberFormat="1" applyFont="1" applyFill="1" applyBorder="1" applyAlignment="1">
      <alignment horizontal="right"/>
    </xf>
    <xf numFmtId="168" fontId="10" fillId="2" borderId="16" xfId="0" applyNumberFormat="1" applyFont="1" applyFill="1" applyBorder="1" applyAlignment="1">
      <alignment horizontal="right"/>
    </xf>
    <xf numFmtId="168" fontId="10" fillId="2" borderId="17" xfId="0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15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right"/>
    </xf>
    <xf numFmtId="166" fontId="2" fillId="0" borderId="25" xfId="0" applyNumberFormat="1" applyFont="1" applyFill="1" applyBorder="1" applyAlignment="1">
      <alignment horizontal="center" vertical="center"/>
    </xf>
    <xf numFmtId="166" fontId="2" fillId="0" borderId="18" xfId="0" applyNumberFormat="1" applyFont="1" applyFill="1" applyBorder="1" applyAlignment="1">
      <alignment horizontal="center" vertical="center"/>
    </xf>
    <xf numFmtId="166" fontId="2" fillId="0" borderId="19" xfId="0" applyNumberFormat="1" applyFont="1" applyFill="1" applyBorder="1" applyAlignment="1">
      <alignment horizontal="center" vertical="center"/>
    </xf>
    <xf numFmtId="166" fontId="4" fillId="0" borderId="12" xfId="0" applyNumberFormat="1" applyFont="1" applyFill="1" applyBorder="1" applyAlignment="1">
      <alignment horizontal="center" vertical="center"/>
    </xf>
    <xf numFmtId="166" fontId="4" fillId="0" borderId="28" xfId="0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13" fillId="2" borderId="15" xfId="0" applyNumberFormat="1" applyFont="1" applyFill="1" applyBorder="1" applyAlignment="1">
      <alignment horizontal="right"/>
    </xf>
    <xf numFmtId="166" fontId="13" fillId="2" borderId="16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6" fontId="2" fillId="0" borderId="4" xfId="0" applyNumberFormat="1" applyFont="1" applyFill="1" applyBorder="1" applyAlignment="1">
      <alignment horizontal="right" vertical="center"/>
    </xf>
    <xf numFmtId="166" fontId="2" fillId="0" borderId="5" xfId="0" applyNumberFormat="1" applyFont="1" applyFill="1" applyBorder="1" applyAlignment="1">
      <alignment horizontal="right" vertical="center"/>
    </xf>
    <xf numFmtId="166" fontId="2" fillId="0" borderId="4" xfId="0" applyNumberFormat="1" applyFont="1" applyFill="1" applyBorder="1" applyAlignment="1">
      <alignment horizontal="right"/>
    </xf>
    <xf numFmtId="166" fontId="2" fillId="0" borderId="5" xfId="0" applyNumberFormat="1" applyFont="1" applyFill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center"/>
    </xf>
    <xf numFmtId="167" fontId="9" fillId="0" borderId="0" xfId="0" applyNumberFormat="1" applyFont="1" applyFill="1" applyBorder="1"/>
    <xf numFmtId="41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167" fontId="9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167" fontId="9" fillId="0" borderId="3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167" fontId="0" fillId="0" borderId="0" xfId="0" applyNumberFormat="1" applyFont="1" applyBorder="1"/>
    <xf numFmtId="167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50</xdr:row>
      <xdr:rowOff>76200</xdr:rowOff>
    </xdr:from>
    <xdr:to>
      <xdr:col>12</xdr:col>
      <xdr:colOff>161925</xdr:colOff>
      <xdr:row>74</xdr:row>
      <xdr:rowOff>66675</xdr:rowOff>
    </xdr:to>
    <xdr:sp macro="" textlink="">
      <xdr:nvSpPr>
        <xdr:cNvPr id="2" name="TextBox 1"/>
        <xdr:cNvSpPr txBox="1"/>
      </xdr:nvSpPr>
      <xdr:spPr>
        <a:xfrm>
          <a:off x="114300" y="8410575"/>
          <a:ext cx="8229600" cy="4219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Treasurer's Report</a:t>
          </a:r>
        </a:p>
        <a:p>
          <a:endParaRPr lang="en-GB" sz="1200">
            <a:effectLst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£6054.46  was brought forward from financial year 2018-2019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consisting of £5061 from the Parish Council account (including £1868.60  remaining in the Transparency fund) and just over £835 from the Village Hall account. Note that Transitional Relief and Small Business Relief negated the Non Domestic Rates for 2019-2020. </a:t>
          </a:r>
          <a:endParaRPr lang="en-GB" sz="1200">
            <a:effectLst/>
          </a:endParaRPr>
        </a:p>
        <a:p>
          <a:endParaRPr lang="en-GB" sz="12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Income of £3774 was received consisting of £2300 in the form of Precept, £300 Locality Budget grant, a donation of £500 towards a defibrilator and £674 from village hall hiring.</a:t>
          </a:r>
          <a:endParaRPr lang="en-GB" sz="1200">
            <a:effectLst/>
          </a:endParaRPr>
        </a:p>
        <a:p>
          <a:endParaRPr lang="en-GB" sz="12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Expenditure amounted to £4445.76. Investment in a defibrilator has been partly paid for from parish funds and a generous donation from a local fundraiser. Financing the work of the Parish Council, including Clerk's salary and continuing membership of YCLA and CPRE accounted for about £800. Servicing the Village Hall (insurance, energy, water) accounted for just over £1500 towards which £674 was recovered through hiring charges. Note that £1000 of the balance being carried forward to 2020-2021 is being held in reserve to support the running costs (largely the annual insurance) of the village hall.  A contingency fund of £1500 has been set aside to cover the cost of renewing the floor in the village hall. The £300 Locality Budget grant is allocated towards a replacement entrance door.</a:t>
          </a:r>
          <a:endParaRPr lang="en-GB" sz="1200">
            <a:effectLst/>
          </a:endParaRPr>
        </a:p>
        <a:p>
          <a:endParaRPr lang="en-GB" sz="12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Compliance with the Transparency Code accounted for £239 of spending to maintain the Parish Council website. The balance of the initial funding received in 2017 being carried forward into 2019-2020 is £1629.80.</a:t>
          </a:r>
          <a:endParaRPr lang="en-GB" sz="1200">
            <a:effectLst/>
          </a:endParaRPr>
        </a:p>
        <a:p>
          <a:endParaRPr lang="en-GB" sz="12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Financial Summary shows just over £5300 being carried forward into 2020-2021. Accounting for dedicated funding  and contingency reserves about £1200 is available assets.</a:t>
          </a:r>
          <a:endParaRPr lang="en-GB" sz="1200">
            <a:effectLst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7"/>
  <sheetViews>
    <sheetView topLeftCell="A37" workbookViewId="0">
      <selection activeCell="Q66" sqref="Q66"/>
    </sheetView>
  </sheetViews>
  <sheetFormatPr defaultRowHeight="11.25" x14ac:dyDescent="0.2"/>
  <cols>
    <col min="1" max="1" width="10.42578125" style="1" customWidth="1"/>
    <col min="2" max="2" width="9.42578125" style="2" customWidth="1"/>
    <col min="3" max="3" width="23.140625" style="3" customWidth="1"/>
    <col min="4" max="4" width="8.85546875" style="3" customWidth="1"/>
    <col min="5" max="5" width="7.7109375" style="3" customWidth="1"/>
    <col min="6" max="6" width="10" style="3" customWidth="1"/>
    <col min="7" max="7" width="9" style="3" customWidth="1"/>
    <col min="8" max="8" width="11.42578125" style="3" customWidth="1"/>
    <col min="9" max="9" width="6.85546875" style="2" customWidth="1"/>
    <col min="10" max="10" width="8.7109375" style="3" customWidth="1"/>
    <col min="11" max="11" width="8.85546875" style="3" customWidth="1"/>
    <col min="12" max="12" width="8.28515625" style="3" customWidth="1"/>
    <col min="13" max="13" width="4.140625" style="3" customWidth="1"/>
    <col min="14" max="14" width="9.7109375" style="3" customWidth="1"/>
    <col min="15" max="15" width="5.7109375" style="3" customWidth="1"/>
    <col min="16" max="16" width="10.42578125" style="4" customWidth="1"/>
    <col min="17" max="17" width="8.85546875" style="3" customWidth="1"/>
    <col min="18" max="18" width="23.85546875" style="3" customWidth="1"/>
    <col min="19" max="19" width="7.7109375" style="3" customWidth="1"/>
    <col min="20" max="20" width="6.7109375" style="3" customWidth="1"/>
    <col min="21" max="21" width="7.140625" style="3" customWidth="1"/>
    <col min="22" max="22" width="9.140625" style="3"/>
    <col min="23" max="23" width="10.28515625" style="3" customWidth="1"/>
    <col min="24" max="24" width="6.85546875" style="3" customWidth="1"/>
    <col min="25" max="25" width="5.140625" style="3" customWidth="1"/>
    <col min="26" max="26" width="8.5703125" style="3" customWidth="1"/>
    <col min="27" max="27" width="7.5703125" style="3" customWidth="1"/>
    <col min="28" max="28" width="12.5703125" style="3" customWidth="1"/>
    <col min="29" max="16384" width="9.140625" style="3"/>
  </cols>
  <sheetData>
    <row r="1" spans="1:26" ht="16.5" customHeight="1" thickBot="1" x14ac:dyDescent="0.3">
      <c r="D1" s="141" t="s">
        <v>0</v>
      </c>
      <c r="E1" s="142"/>
      <c r="F1" s="142"/>
      <c r="G1" s="143"/>
      <c r="R1" s="144" t="s">
        <v>1</v>
      </c>
      <c r="S1" s="142"/>
      <c r="T1" s="143"/>
    </row>
    <row r="2" spans="1:26" x14ac:dyDescent="0.2">
      <c r="A2" s="77"/>
      <c r="B2" s="78"/>
      <c r="C2" s="79"/>
      <c r="D2" s="250" t="s">
        <v>2</v>
      </c>
      <c r="E2" s="251"/>
      <c r="F2" s="252"/>
      <c r="G2" s="250" t="s">
        <v>3</v>
      </c>
      <c r="H2" s="251"/>
      <c r="I2" s="251"/>
      <c r="J2" s="251"/>
      <c r="K2" s="252"/>
      <c r="L2" s="5"/>
      <c r="M2" s="5"/>
      <c r="N2" s="5"/>
      <c r="P2" s="92"/>
      <c r="Q2" s="93"/>
      <c r="R2" s="94"/>
      <c r="S2" s="253" t="s">
        <v>2</v>
      </c>
      <c r="T2" s="254"/>
      <c r="U2" s="255"/>
      <c r="V2" s="253" t="s">
        <v>3</v>
      </c>
      <c r="W2" s="254"/>
      <c r="X2" s="254"/>
      <c r="Y2" s="254"/>
      <c r="Z2" s="255"/>
    </row>
    <row r="3" spans="1:26" ht="19.5" customHeight="1" x14ac:dyDescent="0.2">
      <c r="A3" s="80" t="s">
        <v>4</v>
      </c>
      <c r="B3" s="6" t="s">
        <v>5</v>
      </c>
      <c r="C3" s="81" t="s">
        <v>6</v>
      </c>
      <c r="D3" s="90" t="s">
        <v>7</v>
      </c>
      <c r="E3" s="7" t="s">
        <v>8</v>
      </c>
      <c r="F3" s="81" t="s">
        <v>9</v>
      </c>
      <c r="G3" s="91" t="s">
        <v>10</v>
      </c>
      <c r="H3" s="8" t="s">
        <v>11</v>
      </c>
      <c r="I3" s="7" t="s">
        <v>12</v>
      </c>
      <c r="J3" s="7" t="s">
        <v>13</v>
      </c>
      <c r="K3" s="81" t="s">
        <v>14</v>
      </c>
      <c r="L3" s="9"/>
      <c r="M3" s="9"/>
      <c r="N3" s="9"/>
      <c r="P3" s="95" t="s">
        <v>4</v>
      </c>
      <c r="Q3" s="10" t="s">
        <v>76</v>
      </c>
      <c r="R3" s="96" t="s">
        <v>6</v>
      </c>
      <c r="S3" s="105" t="s">
        <v>9</v>
      </c>
      <c r="T3" s="11" t="s">
        <v>8</v>
      </c>
      <c r="U3" s="106" t="s">
        <v>15</v>
      </c>
      <c r="V3" s="108" t="s">
        <v>10</v>
      </c>
      <c r="W3" s="12" t="s">
        <v>16</v>
      </c>
      <c r="X3" s="13" t="s">
        <v>12</v>
      </c>
      <c r="Y3" s="14" t="s">
        <v>13</v>
      </c>
      <c r="Z3" s="109" t="s">
        <v>17</v>
      </c>
    </row>
    <row r="4" spans="1:26" x14ac:dyDescent="0.2">
      <c r="A4" s="80">
        <v>43537</v>
      </c>
      <c r="B4" s="120"/>
      <c r="C4" s="82" t="s">
        <v>52</v>
      </c>
      <c r="D4" s="161"/>
      <c r="E4" s="162"/>
      <c r="F4" s="163"/>
      <c r="G4" s="164">
        <v>834.7</v>
      </c>
      <c r="H4" s="165"/>
      <c r="I4" s="163"/>
      <c r="J4" s="162"/>
      <c r="K4" s="166">
        <f>G4+H4+I4</f>
        <v>834.7</v>
      </c>
      <c r="M4" s="9"/>
      <c r="N4" s="9"/>
      <c r="P4" s="97">
        <v>43578</v>
      </c>
      <c r="Q4" s="16" t="s">
        <v>40</v>
      </c>
      <c r="R4" s="98" t="s">
        <v>18</v>
      </c>
      <c r="S4" s="177"/>
      <c r="T4" s="178"/>
      <c r="U4" s="179"/>
      <c r="V4" s="177">
        <v>43</v>
      </c>
      <c r="W4" s="178"/>
      <c r="X4" s="178"/>
      <c r="Y4" s="178"/>
      <c r="Z4" s="179">
        <f t="shared" ref="Z4:Z14" si="0">V4</f>
        <v>43</v>
      </c>
    </row>
    <row r="5" spans="1:26" x14ac:dyDescent="0.2">
      <c r="A5" s="80">
        <v>43537</v>
      </c>
      <c r="B5" s="120"/>
      <c r="C5" s="82" t="s">
        <v>53</v>
      </c>
      <c r="D5" s="161"/>
      <c r="E5" s="162"/>
      <c r="F5" s="164">
        <v>560.20000000000005</v>
      </c>
      <c r="G5" s="167"/>
      <c r="H5" s="165"/>
      <c r="I5" s="163"/>
      <c r="J5" s="162"/>
      <c r="K5" s="166">
        <f t="shared" ref="K5:K6" si="1">G5+H5+I5</f>
        <v>0</v>
      </c>
      <c r="M5" s="9"/>
      <c r="N5" s="9"/>
      <c r="P5" s="97">
        <v>43579</v>
      </c>
      <c r="Q5" s="16" t="s">
        <v>40</v>
      </c>
      <c r="R5" s="98" t="s">
        <v>77</v>
      </c>
      <c r="S5" s="177"/>
      <c r="T5" s="178"/>
      <c r="U5" s="179"/>
      <c r="V5" s="177">
        <v>14.15</v>
      </c>
      <c r="W5" s="178"/>
      <c r="X5" s="178"/>
      <c r="Y5" s="178"/>
      <c r="Z5" s="179">
        <f t="shared" si="0"/>
        <v>14.15</v>
      </c>
    </row>
    <row r="6" spans="1:26" x14ac:dyDescent="0.2">
      <c r="A6" s="80">
        <v>43537</v>
      </c>
      <c r="B6" s="121"/>
      <c r="C6" s="82" t="s">
        <v>54</v>
      </c>
      <c r="D6" s="161"/>
      <c r="E6" s="162"/>
      <c r="F6" s="164">
        <v>274.5</v>
      </c>
      <c r="G6" s="167"/>
      <c r="H6" s="165"/>
      <c r="I6" s="163"/>
      <c r="J6" s="162"/>
      <c r="K6" s="166">
        <f t="shared" si="1"/>
        <v>0</v>
      </c>
      <c r="M6" s="9"/>
      <c r="N6" s="9"/>
      <c r="P6" s="97">
        <v>43607</v>
      </c>
      <c r="Q6" s="16" t="s">
        <v>40</v>
      </c>
      <c r="R6" s="98" t="s">
        <v>18</v>
      </c>
      <c r="S6" s="177"/>
      <c r="T6" s="178"/>
      <c r="U6" s="179"/>
      <c r="V6" s="177">
        <v>43</v>
      </c>
      <c r="W6" s="178"/>
      <c r="X6" s="178"/>
      <c r="Y6" s="178"/>
      <c r="Z6" s="179">
        <f t="shared" si="0"/>
        <v>43</v>
      </c>
    </row>
    <row r="7" spans="1:26" x14ac:dyDescent="0.2">
      <c r="A7" s="83"/>
      <c r="B7" s="124">
        <v>428</v>
      </c>
      <c r="C7" s="89" t="s">
        <v>37</v>
      </c>
      <c r="D7" s="168"/>
      <c r="E7" s="169"/>
      <c r="F7" s="170"/>
      <c r="G7" s="168">
        <v>129</v>
      </c>
      <c r="H7" s="169"/>
      <c r="I7" s="169"/>
      <c r="J7" s="169"/>
      <c r="K7" s="166">
        <f t="shared" ref="K7:K20" si="2">G7+H7+I7</f>
        <v>129</v>
      </c>
      <c r="L7" s="15"/>
      <c r="M7" s="15"/>
      <c r="N7" s="15"/>
      <c r="P7" s="97">
        <v>43608</v>
      </c>
      <c r="Q7" s="98" t="s">
        <v>71</v>
      </c>
      <c r="S7" s="177"/>
      <c r="T7" s="178"/>
      <c r="U7" s="179">
        <v>108</v>
      </c>
      <c r="V7" s="177"/>
      <c r="W7" s="178"/>
      <c r="X7" s="178"/>
      <c r="Y7" s="178"/>
      <c r="Z7" s="179">
        <f t="shared" si="0"/>
        <v>0</v>
      </c>
    </row>
    <row r="8" spans="1:26" x14ac:dyDescent="0.2">
      <c r="A8" s="83">
        <v>43579</v>
      </c>
      <c r="B8" s="125" t="s">
        <v>38</v>
      </c>
      <c r="C8" s="82" t="s">
        <v>39</v>
      </c>
      <c r="D8" s="171">
        <v>1150</v>
      </c>
      <c r="E8" s="169"/>
      <c r="F8" s="170"/>
      <c r="G8" s="171"/>
      <c r="H8" s="169"/>
      <c r="I8" s="169"/>
      <c r="J8" s="169"/>
      <c r="K8" s="166">
        <f t="shared" si="2"/>
        <v>0</v>
      </c>
      <c r="L8" s="20"/>
      <c r="M8" s="20"/>
      <c r="N8" s="20"/>
      <c r="P8" s="99">
        <v>43609</v>
      </c>
      <c r="Q8" s="18" t="s">
        <v>40</v>
      </c>
      <c r="R8" s="89" t="s">
        <v>77</v>
      </c>
      <c r="S8" s="177"/>
      <c r="T8" s="178"/>
      <c r="U8" s="179"/>
      <c r="V8" s="177">
        <v>14.5</v>
      </c>
      <c r="W8" s="178"/>
      <c r="X8" s="178"/>
      <c r="Y8" s="178"/>
      <c r="Z8" s="179">
        <f t="shared" si="0"/>
        <v>14.5</v>
      </c>
    </row>
    <row r="9" spans="1:26" x14ac:dyDescent="0.2">
      <c r="A9" s="86">
        <v>43600</v>
      </c>
      <c r="B9" s="124" t="s">
        <v>38</v>
      </c>
      <c r="C9" s="87" t="s">
        <v>56</v>
      </c>
      <c r="D9" s="171"/>
      <c r="E9" s="172"/>
      <c r="F9" s="173">
        <v>64</v>
      </c>
      <c r="G9" s="171"/>
      <c r="H9" s="172"/>
      <c r="I9" s="172"/>
      <c r="J9" s="172"/>
      <c r="K9" s="166">
        <f t="shared" si="2"/>
        <v>0</v>
      </c>
      <c r="L9" s="20"/>
      <c r="M9" s="20"/>
      <c r="N9" s="20"/>
      <c r="P9" s="97">
        <v>43640</v>
      </c>
      <c r="Q9" s="18" t="s">
        <v>40</v>
      </c>
      <c r="R9" s="98" t="s">
        <v>18</v>
      </c>
      <c r="S9" s="177"/>
      <c r="T9" s="178"/>
      <c r="U9" s="179"/>
      <c r="V9" s="177">
        <v>42</v>
      </c>
      <c r="W9" s="178"/>
      <c r="X9" s="178"/>
      <c r="Y9" s="178"/>
      <c r="Z9" s="179">
        <f t="shared" si="0"/>
        <v>42</v>
      </c>
    </row>
    <row r="10" spans="1:26" x14ac:dyDescent="0.2">
      <c r="A10" s="83">
        <v>43679</v>
      </c>
      <c r="B10" s="124">
        <v>429</v>
      </c>
      <c r="C10" s="89" t="s">
        <v>57</v>
      </c>
      <c r="D10" s="171"/>
      <c r="E10" s="169"/>
      <c r="F10" s="170"/>
      <c r="G10" s="171">
        <v>790.61</v>
      </c>
      <c r="H10" s="169"/>
      <c r="I10" s="169"/>
      <c r="J10" s="169"/>
      <c r="K10" s="166">
        <f t="shared" si="2"/>
        <v>790.61</v>
      </c>
      <c r="L10" s="20"/>
      <c r="M10" s="20"/>
      <c r="N10" s="20"/>
      <c r="P10" s="97">
        <v>43640</v>
      </c>
      <c r="Q10" s="18" t="s">
        <v>40</v>
      </c>
      <c r="R10" s="98" t="s">
        <v>77</v>
      </c>
      <c r="S10" s="177"/>
      <c r="T10" s="178"/>
      <c r="U10" s="179"/>
      <c r="V10" s="177">
        <v>14.5</v>
      </c>
      <c r="W10" s="178"/>
      <c r="X10" s="178"/>
      <c r="Y10" s="178"/>
      <c r="Z10" s="179">
        <f t="shared" si="0"/>
        <v>14.5</v>
      </c>
    </row>
    <row r="11" spans="1:26" x14ac:dyDescent="0.2">
      <c r="A11" s="83">
        <v>43710</v>
      </c>
      <c r="B11" s="124">
        <v>430</v>
      </c>
      <c r="C11" s="85" t="s">
        <v>58</v>
      </c>
      <c r="D11" s="171"/>
      <c r="E11" s="172"/>
      <c r="F11" s="173"/>
      <c r="G11" s="171">
        <v>244</v>
      </c>
      <c r="H11" s="172"/>
      <c r="I11" s="172"/>
      <c r="J11" s="172"/>
      <c r="K11" s="166">
        <f t="shared" si="2"/>
        <v>244</v>
      </c>
      <c r="L11" s="20"/>
      <c r="M11" s="20"/>
      <c r="N11" s="20"/>
      <c r="P11" s="97">
        <v>43668</v>
      </c>
      <c r="Q11" s="18" t="s">
        <v>40</v>
      </c>
      <c r="R11" s="98" t="s">
        <v>18</v>
      </c>
      <c r="S11" s="177"/>
      <c r="T11" s="178"/>
      <c r="U11" s="179"/>
      <c r="V11" s="177">
        <v>42</v>
      </c>
      <c r="W11" s="178"/>
      <c r="X11" s="178"/>
      <c r="Y11" s="178"/>
      <c r="Z11" s="179">
        <f t="shared" si="0"/>
        <v>42</v>
      </c>
    </row>
    <row r="12" spans="1:26" x14ac:dyDescent="0.2">
      <c r="A12" s="83" t="s">
        <v>59</v>
      </c>
      <c r="B12" s="124">
        <v>431</v>
      </c>
      <c r="C12" s="119" t="s">
        <v>60</v>
      </c>
      <c r="D12" s="168"/>
      <c r="E12" s="169"/>
      <c r="F12" s="170"/>
      <c r="G12" s="168">
        <v>61</v>
      </c>
      <c r="H12" s="169"/>
      <c r="I12" s="169"/>
      <c r="J12" s="169"/>
      <c r="K12" s="166">
        <f t="shared" si="2"/>
        <v>61</v>
      </c>
      <c r="L12" s="20"/>
      <c r="M12" s="20"/>
      <c r="N12" s="20"/>
      <c r="P12" s="97">
        <v>43670</v>
      </c>
      <c r="Q12" s="18" t="s">
        <v>40</v>
      </c>
      <c r="R12" s="98" t="s">
        <v>77</v>
      </c>
      <c r="S12" s="177"/>
      <c r="T12" s="178"/>
      <c r="U12" s="179"/>
      <c r="V12" s="177">
        <v>14.5</v>
      </c>
      <c r="W12" s="178"/>
      <c r="X12" s="178"/>
      <c r="Y12" s="178"/>
      <c r="Z12" s="179">
        <f t="shared" si="0"/>
        <v>14.5</v>
      </c>
    </row>
    <row r="13" spans="1:26" x14ac:dyDescent="0.2">
      <c r="A13" s="83">
        <v>43719</v>
      </c>
      <c r="B13" s="124" t="s">
        <v>38</v>
      </c>
      <c r="C13" s="87" t="s">
        <v>39</v>
      </c>
      <c r="D13" s="171">
        <v>1150</v>
      </c>
      <c r="E13" s="172"/>
      <c r="F13" s="173"/>
      <c r="G13" s="168"/>
      <c r="H13" s="169"/>
      <c r="I13" s="169"/>
      <c r="J13" s="169"/>
      <c r="K13" s="166">
        <f>G13+H13+I13</f>
        <v>0</v>
      </c>
      <c r="L13" s="20"/>
      <c r="M13" s="20"/>
      <c r="N13" s="20"/>
      <c r="P13" s="97">
        <v>43699</v>
      </c>
      <c r="Q13" s="18" t="s">
        <v>40</v>
      </c>
      <c r="R13" s="98" t="s">
        <v>18</v>
      </c>
      <c r="S13" s="177"/>
      <c r="T13" s="178"/>
      <c r="U13" s="179"/>
      <c r="V13" s="177">
        <v>42</v>
      </c>
      <c r="W13" s="178"/>
      <c r="X13" s="178"/>
      <c r="Y13" s="178"/>
      <c r="Z13" s="179">
        <f t="shared" si="0"/>
        <v>42</v>
      </c>
    </row>
    <row r="14" spans="1:26" x14ac:dyDescent="0.2">
      <c r="A14" s="88">
        <v>43732</v>
      </c>
      <c r="B14" s="124">
        <v>417</v>
      </c>
      <c r="C14" s="87" t="s">
        <v>61</v>
      </c>
      <c r="D14" s="171"/>
      <c r="E14" s="172"/>
      <c r="F14" s="173"/>
      <c r="G14" s="171"/>
      <c r="H14" s="172">
        <v>32.4</v>
      </c>
      <c r="I14" s="172"/>
      <c r="J14" s="172"/>
      <c r="K14" s="166">
        <f t="shared" si="2"/>
        <v>32.4</v>
      </c>
      <c r="L14" s="15"/>
      <c r="M14" s="15"/>
      <c r="N14" s="15"/>
      <c r="P14" s="97">
        <v>43704</v>
      </c>
      <c r="Q14" s="18" t="s">
        <v>40</v>
      </c>
      <c r="R14" s="98" t="s">
        <v>77</v>
      </c>
      <c r="S14" s="177"/>
      <c r="T14" s="178"/>
      <c r="U14" s="179"/>
      <c r="V14" s="177">
        <v>25</v>
      </c>
      <c r="W14" s="178"/>
      <c r="X14" s="178"/>
      <c r="Y14" s="178"/>
      <c r="Z14" s="179">
        <f t="shared" si="0"/>
        <v>25</v>
      </c>
    </row>
    <row r="15" spans="1:26" x14ac:dyDescent="0.2">
      <c r="A15" s="83">
        <v>43734</v>
      </c>
      <c r="B15" s="124">
        <v>416</v>
      </c>
      <c r="C15" s="87" t="s">
        <v>92</v>
      </c>
      <c r="D15" s="168"/>
      <c r="E15" s="169"/>
      <c r="F15" s="170"/>
      <c r="G15" s="171"/>
      <c r="H15" s="169">
        <v>52.74</v>
      </c>
      <c r="I15" s="169"/>
      <c r="J15" s="174"/>
      <c r="K15" s="166">
        <f t="shared" si="2"/>
        <v>52.74</v>
      </c>
      <c r="L15" s="15"/>
      <c r="M15" s="15"/>
      <c r="N15" s="15"/>
      <c r="P15" s="97">
        <v>43710</v>
      </c>
      <c r="Q15" s="18" t="s">
        <v>40</v>
      </c>
      <c r="R15" s="98" t="s">
        <v>55</v>
      </c>
      <c r="S15" s="177"/>
      <c r="T15" s="178"/>
      <c r="U15" s="179">
        <v>72</v>
      </c>
      <c r="V15" s="177"/>
      <c r="W15" s="178"/>
      <c r="X15" s="178"/>
      <c r="Y15" s="178"/>
      <c r="Z15" s="179">
        <f t="shared" ref="Z15:Z21" si="3">V15</f>
        <v>0</v>
      </c>
    </row>
    <row r="16" spans="1:26" x14ac:dyDescent="0.2">
      <c r="A16" s="83">
        <v>43748</v>
      </c>
      <c r="B16" s="124" t="s">
        <v>40</v>
      </c>
      <c r="C16" s="89" t="s">
        <v>69</v>
      </c>
      <c r="D16" s="168"/>
      <c r="E16" s="169"/>
      <c r="F16" s="170"/>
      <c r="G16" s="171">
        <v>58.8</v>
      </c>
      <c r="H16" s="169"/>
      <c r="I16" s="169"/>
      <c r="J16" s="169"/>
      <c r="K16" s="166">
        <f t="shared" si="2"/>
        <v>58.8</v>
      </c>
      <c r="L16" s="15"/>
      <c r="M16" s="15"/>
      <c r="N16" s="15"/>
      <c r="P16" s="97">
        <v>43731</v>
      </c>
      <c r="Q16" s="18" t="s">
        <v>40</v>
      </c>
      <c r="R16" s="98" t="s">
        <v>18</v>
      </c>
      <c r="S16" s="177"/>
      <c r="T16" s="178"/>
      <c r="U16" s="179"/>
      <c r="V16" s="177">
        <v>42</v>
      </c>
      <c r="W16" s="178"/>
      <c r="X16" s="178"/>
      <c r="Y16" s="178"/>
      <c r="Z16" s="179">
        <f t="shared" si="3"/>
        <v>42</v>
      </c>
    </row>
    <row r="17" spans="1:26" x14ac:dyDescent="0.2">
      <c r="A17" s="83">
        <v>43759</v>
      </c>
      <c r="B17" s="124">
        <v>418</v>
      </c>
      <c r="C17" s="89" t="s">
        <v>70</v>
      </c>
      <c r="D17" s="168"/>
      <c r="E17" s="169"/>
      <c r="F17" s="170"/>
      <c r="G17" s="171">
        <v>48</v>
      </c>
      <c r="H17" s="169"/>
      <c r="I17" s="169"/>
      <c r="J17" s="169"/>
      <c r="K17" s="166">
        <f t="shared" si="2"/>
        <v>48</v>
      </c>
      <c r="L17" s="15"/>
      <c r="M17" s="15"/>
      <c r="N17" s="15"/>
      <c r="P17" s="97">
        <v>43732</v>
      </c>
      <c r="Q17" s="18" t="s">
        <v>40</v>
      </c>
      <c r="R17" s="98" t="s">
        <v>77</v>
      </c>
      <c r="S17" s="177"/>
      <c r="T17" s="178"/>
      <c r="U17" s="179"/>
      <c r="V17" s="177">
        <v>25</v>
      </c>
      <c r="W17" s="178"/>
      <c r="X17" s="178"/>
      <c r="Y17" s="178"/>
      <c r="Z17" s="179">
        <f t="shared" si="3"/>
        <v>25</v>
      </c>
    </row>
    <row r="18" spans="1:26" x14ac:dyDescent="0.2">
      <c r="A18" s="83">
        <v>43759</v>
      </c>
      <c r="B18" s="124" t="s">
        <v>40</v>
      </c>
      <c r="C18" s="89" t="s">
        <v>20</v>
      </c>
      <c r="D18" s="168"/>
      <c r="E18" s="169"/>
      <c r="F18" s="170"/>
      <c r="G18" s="171">
        <v>36</v>
      </c>
      <c r="H18" s="169"/>
      <c r="I18" s="169"/>
      <c r="J18" s="169"/>
      <c r="K18" s="166">
        <f t="shared" si="2"/>
        <v>36</v>
      </c>
      <c r="L18" s="15"/>
      <c r="M18" s="15"/>
      <c r="N18" s="15"/>
      <c r="P18" s="97">
        <v>43760</v>
      </c>
      <c r="Q18" s="18" t="s">
        <v>40</v>
      </c>
      <c r="R18" s="98" t="s">
        <v>18</v>
      </c>
      <c r="S18" s="177"/>
      <c r="T18" s="178"/>
      <c r="U18" s="179"/>
      <c r="V18" s="177">
        <v>42</v>
      </c>
      <c r="W18" s="178"/>
      <c r="X18" s="178"/>
      <c r="Y18" s="178"/>
      <c r="Z18" s="179">
        <f t="shared" si="3"/>
        <v>42</v>
      </c>
    </row>
    <row r="19" spans="1:26" x14ac:dyDescent="0.2">
      <c r="A19" s="83">
        <v>43784</v>
      </c>
      <c r="B19" s="124">
        <v>419</v>
      </c>
      <c r="C19" s="89" t="s">
        <v>66</v>
      </c>
      <c r="D19" s="168"/>
      <c r="E19" s="169"/>
      <c r="F19" s="170"/>
      <c r="G19" s="171"/>
      <c r="H19" s="169">
        <v>115.2</v>
      </c>
      <c r="I19" s="169"/>
      <c r="J19" s="169"/>
      <c r="K19" s="166">
        <f t="shared" si="2"/>
        <v>115.2</v>
      </c>
      <c r="L19" s="15"/>
      <c r="M19" s="15"/>
      <c r="N19" s="15"/>
      <c r="P19" s="97">
        <v>43762</v>
      </c>
      <c r="Q19" s="18" t="s">
        <v>40</v>
      </c>
      <c r="R19" s="98" t="s">
        <v>77</v>
      </c>
      <c r="S19" s="177"/>
      <c r="T19" s="178"/>
      <c r="U19" s="179"/>
      <c r="V19" s="177">
        <v>25</v>
      </c>
      <c r="W19" s="178"/>
      <c r="X19" s="178"/>
      <c r="Y19" s="178"/>
      <c r="Z19" s="179">
        <f t="shared" si="3"/>
        <v>25</v>
      </c>
    </row>
    <row r="20" spans="1:26" x14ac:dyDescent="0.2">
      <c r="A20" s="83">
        <v>43801</v>
      </c>
      <c r="B20" s="124" t="s">
        <v>40</v>
      </c>
      <c r="C20" s="89" t="s">
        <v>79</v>
      </c>
      <c r="D20" s="168"/>
      <c r="E20" s="169"/>
      <c r="F20" s="170"/>
      <c r="G20" s="171">
        <v>180</v>
      </c>
      <c r="H20" s="169"/>
      <c r="I20" s="169"/>
      <c r="J20" s="169"/>
      <c r="K20" s="166">
        <f t="shared" si="2"/>
        <v>180</v>
      </c>
      <c r="L20" s="15"/>
      <c r="M20" s="15"/>
      <c r="N20" s="15"/>
      <c r="P20" s="97">
        <v>43791</v>
      </c>
      <c r="Q20" s="18" t="s">
        <v>40</v>
      </c>
      <c r="R20" s="98" t="s">
        <v>18</v>
      </c>
      <c r="S20" s="177"/>
      <c r="T20" s="178"/>
      <c r="U20" s="179"/>
      <c r="V20" s="177">
        <v>42</v>
      </c>
      <c r="W20" s="178"/>
      <c r="X20" s="178"/>
      <c r="Y20" s="178"/>
      <c r="Z20" s="179">
        <f t="shared" si="3"/>
        <v>42</v>
      </c>
    </row>
    <row r="21" spans="1:26" x14ac:dyDescent="0.2">
      <c r="A21" s="83">
        <v>43815</v>
      </c>
      <c r="B21" s="124" t="s">
        <v>63</v>
      </c>
      <c r="C21" s="89" t="s">
        <v>64</v>
      </c>
      <c r="D21" s="168"/>
      <c r="E21" s="169"/>
      <c r="F21" s="170">
        <v>500</v>
      </c>
      <c r="G21" s="171"/>
      <c r="H21" s="169"/>
      <c r="I21" s="169"/>
      <c r="J21" s="169"/>
      <c r="K21" s="166">
        <f t="shared" ref="K21:K28" si="4">G21+H21+I21</f>
        <v>0</v>
      </c>
      <c r="L21" s="15"/>
      <c r="M21" s="15"/>
      <c r="N21" s="15"/>
      <c r="P21" s="97">
        <v>43794</v>
      </c>
      <c r="Q21" s="18" t="s">
        <v>40</v>
      </c>
      <c r="R21" s="98" t="s">
        <v>77</v>
      </c>
      <c r="S21" s="177"/>
      <c r="T21" s="178"/>
      <c r="U21" s="179"/>
      <c r="V21" s="177">
        <v>25</v>
      </c>
      <c r="W21" s="178"/>
      <c r="X21" s="178"/>
      <c r="Y21" s="178"/>
      <c r="Z21" s="179">
        <f t="shared" si="3"/>
        <v>25</v>
      </c>
    </row>
    <row r="22" spans="1:26" x14ac:dyDescent="0.2">
      <c r="A22" s="83">
        <v>43832</v>
      </c>
      <c r="B22" s="124">
        <v>432</v>
      </c>
      <c r="C22" s="89" t="s">
        <v>65</v>
      </c>
      <c r="D22" s="168"/>
      <c r="E22" s="169"/>
      <c r="F22" s="170"/>
      <c r="G22" s="171"/>
      <c r="H22" s="169">
        <v>1500</v>
      </c>
      <c r="I22" s="169"/>
      <c r="J22" s="169"/>
      <c r="K22" s="166">
        <f t="shared" si="4"/>
        <v>1500</v>
      </c>
      <c r="L22" s="15"/>
      <c r="M22" s="15"/>
      <c r="N22" s="15"/>
      <c r="P22" s="97">
        <v>43795</v>
      </c>
      <c r="Q22" s="16" t="s">
        <v>71</v>
      </c>
      <c r="R22" s="98"/>
      <c r="S22" s="177"/>
      <c r="T22" s="178"/>
      <c r="U22" s="179">
        <v>90</v>
      </c>
      <c r="V22" s="177"/>
      <c r="W22" s="178"/>
      <c r="X22" s="178"/>
      <c r="Y22" s="178"/>
      <c r="Z22" s="179"/>
    </row>
    <row r="23" spans="1:26" x14ac:dyDescent="0.2">
      <c r="A23" s="83">
        <v>43847</v>
      </c>
      <c r="B23" s="126">
        <v>420</v>
      </c>
      <c r="C23" s="89" t="s">
        <v>62</v>
      </c>
      <c r="D23" s="171"/>
      <c r="E23" s="169"/>
      <c r="F23" s="170"/>
      <c r="G23" s="168"/>
      <c r="H23" s="169">
        <v>60.36</v>
      </c>
      <c r="I23" s="169"/>
      <c r="J23" s="169"/>
      <c r="K23" s="166">
        <f t="shared" si="4"/>
        <v>60.36</v>
      </c>
      <c r="L23" s="15"/>
      <c r="M23" s="15"/>
      <c r="N23" s="15"/>
      <c r="P23" s="97">
        <v>43809</v>
      </c>
      <c r="Q23" s="16" t="s">
        <v>72</v>
      </c>
      <c r="R23" s="98" t="s">
        <v>73</v>
      </c>
      <c r="S23" s="177"/>
      <c r="T23" s="178"/>
      <c r="U23" s="179">
        <v>180</v>
      </c>
      <c r="V23" s="177"/>
      <c r="W23" s="178"/>
      <c r="X23" s="178"/>
      <c r="Y23" s="178"/>
      <c r="Z23" s="179"/>
    </row>
    <row r="24" spans="1:26" x14ac:dyDescent="0.2">
      <c r="A24" s="83">
        <v>43881</v>
      </c>
      <c r="B24" s="126" t="s">
        <v>67</v>
      </c>
      <c r="C24" s="87" t="s">
        <v>68</v>
      </c>
      <c r="D24" s="168"/>
      <c r="E24" s="169"/>
      <c r="F24" s="170">
        <v>300</v>
      </c>
      <c r="G24" s="171"/>
      <c r="H24" s="169"/>
      <c r="I24" s="169"/>
      <c r="J24" s="169"/>
      <c r="K24" s="166">
        <f t="shared" si="4"/>
        <v>0</v>
      </c>
      <c r="L24" s="15"/>
      <c r="M24" s="15"/>
      <c r="N24" s="15"/>
      <c r="P24" s="100">
        <v>43780</v>
      </c>
      <c r="Q24" s="18" t="s">
        <v>74</v>
      </c>
      <c r="R24" s="89" t="s">
        <v>75</v>
      </c>
      <c r="S24" s="171"/>
      <c r="T24" s="172"/>
      <c r="U24" s="173">
        <v>64</v>
      </c>
      <c r="V24" s="171"/>
      <c r="W24" s="172"/>
      <c r="X24" s="172"/>
      <c r="Y24" s="172"/>
      <c r="Z24" s="173">
        <f>V24</f>
        <v>0</v>
      </c>
    </row>
    <row r="25" spans="1:26" x14ac:dyDescent="0.2">
      <c r="A25" s="83">
        <v>43892</v>
      </c>
      <c r="B25" s="124">
        <v>433</v>
      </c>
      <c r="C25" s="85" t="s">
        <v>58</v>
      </c>
      <c r="D25" s="168"/>
      <c r="E25" s="169"/>
      <c r="F25" s="170"/>
      <c r="G25" s="168">
        <v>244</v>
      </c>
      <c r="H25" s="169"/>
      <c r="I25" s="169"/>
      <c r="J25" s="174"/>
      <c r="K25" s="166">
        <f t="shared" si="4"/>
        <v>244</v>
      </c>
      <c r="L25" s="15"/>
      <c r="M25" s="15"/>
      <c r="N25" s="15"/>
      <c r="P25" s="97">
        <v>43822</v>
      </c>
      <c r="Q25" s="16" t="s">
        <v>40</v>
      </c>
      <c r="R25" s="98" t="s">
        <v>18</v>
      </c>
      <c r="S25" s="177"/>
      <c r="T25" s="178"/>
      <c r="U25" s="179"/>
      <c r="V25" s="177">
        <v>42</v>
      </c>
      <c r="W25" s="178"/>
      <c r="X25" s="178"/>
      <c r="Y25" s="178"/>
      <c r="Z25" s="179">
        <f>V25</f>
        <v>42</v>
      </c>
    </row>
    <row r="26" spans="1:26" x14ac:dyDescent="0.2">
      <c r="A26" s="130" t="s">
        <v>89</v>
      </c>
      <c r="B26" s="127">
        <v>435</v>
      </c>
      <c r="C26" s="19" t="s">
        <v>60</v>
      </c>
      <c r="D26" s="172"/>
      <c r="E26" s="172"/>
      <c r="F26" s="172"/>
      <c r="G26" s="172">
        <v>61</v>
      </c>
      <c r="H26" s="172"/>
      <c r="I26" s="172"/>
      <c r="J26" s="172"/>
      <c r="K26" s="166">
        <f t="shared" si="4"/>
        <v>61</v>
      </c>
      <c r="L26" s="15"/>
      <c r="M26" s="15"/>
      <c r="N26" s="15"/>
      <c r="P26" s="97">
        <v>43823</v>
      </c>
      <c r="Q26" s="16" t="s">
        <v>40</v>
      </c>
      <c r="R26" s="98" t="s">
        <v>78</v>
      </c>
      <c r="S26" s="177"/>
      <c r="T26" s="178"/>
      <c r="U26" s="179"/>
      <c r="V26" s="177">
        <v>25</v>
      </c>
      <c r="W26" s="178"/>
      <c r="X26" s="178"/>
      <c r="Y26" s="178"/>
      <c r="Z26" s="179">
        <f>V26</f>
        <v>25</v>
      </c>
    </row>
    <row r="27" spans="1:26" x14ac:dyDescent="0.2">
      <c r="A27" s="83">
        <v>43900</v>
      </c>
      <c r="B27" s="124">
        <v>434</v>
      </c>
      <c r="C27" s="87" t="s">
        <v>90</v>
      </c>
      <c r="D27" s="168"/>
      <c r="E27" s="169"/>
      <c r="F27" s="170"/>
      <c r="G27" s="171">
        <v>25</v>
      </c>
      <c r="H27" s="169"/>
      <c r="I27" s="169"/>
      <c r="J27" s="169"/>
      <c r="K27" s="166">
        <f t="shared" si="4"/>
        <v>25</v>
      </c>
      <c r="L27" s="15"/>
      <c r="M27" s="15"/>
      <c r="N27" s="15"/>
      <c r="P27" s="97">
        <v>43840</v>
      </c>
      <c r="Q27" s="16" t="s">
        <v>71</v>
      </c>
      <c r="R27" s="98"/>
      <c r="S27" s="177"/>
      <c r="T27" s="178"/>
      <c r="U27" s="179">
        <v>96</v>
      </c>
      <c r="V27" s="177"/>
      <c r="W27" s="178"/>
      <c r="X27" s="178"/>
      <c r="Y27" s="178"/>
      <c r="Z27" s="179">
        <f>V27</f>
        <v>0</v>
      </c>
    </row>
    <row r="28" spans="1:26" x14ac:dyDescent="0.2">
      <c r="A28" s="123">
        <v>43908</v>
      </c>
      <c r="B28" s="127">
        <v>436</v>
      </c>
      <c r="C28" s="85" t="s">
        <v>21</v>
      </c>
      <c r="D28" s="168"/>
      <c r="E28" s="169"/>
      <c r="F28" s="170"/>
      <c r="G28" s="168">
        <v>44</v>
      </c>
      <c r="H28" s="169"/>
      <c r="I28" s="169"/>
      <c r="J28" s="174"/>
      <c r="K28" s="166">
        <f t="shared" si="4"/>
        <v>44</v>
      </c>
      <c r="L28" s="15"/>
      <c r="M28" s="15"/>
      <c r="N28" s="15"/>
      <c r="P28" s="101">
        <v>43852</v>
      </c>
      <c r="Q28" s="18" t="s">
        <v>40</v>
      </c>
      <c r="R28" s="84" t="s">
        <v>18</v>
      </c>
      <c r="S28" s="171"/>
      <c r="T28" s="172"/>
      <c r="U28" s="173"/>
      <c r="V28" s="171">
        <v>42</v>
      </c>
      <c r="W28" s="172"/>
      <c r="X28" s="172"/>
      <c r="Y28" s="172"/>
      <c r="Z28" s="173">
        <f t="shared" ref="Z28:Z33" si="5">V28</f>
        <v>42</v>
      </c>
    </row>
    <row r="29" spans="1:26" ht="12" thickBot="1" x14ac:dyDescent="0.25">
      <c r="A29" s="131"/>
      <c r="B29" s="139"/>
      <c r="C29" s="140"/>
      <c r="D29" s="175">
        <f ca="1">SUM(D4:D29)</f>
        <v>2300</v>
      </c>
      <c r="E29" s="175">
        <f ca="1">SUM(E4:E29)</f>
        <v>0</v>
      </c>
      <c r="F29" s="175">
        <f ca="1">SUM(F4:F29)</f>
        <v>1698.7</v>
      </c>
      <c r="G29" s="175">
        <f ca="1">SUM(G4:G35)</f>
        <v>2756.11</v>
      </c>
      <c r="H29" s="175">
        <f ca="1">SUM(H4:H32)</f>
        <v>1760.6999999999998</v>
      </c>
      <c r="I29" s="175">
        <f ca="1">SUM(I4:I32)</f>
        <v>0</v>
      </c>
      <c r="J29" s="175">
        <f ca="1">SUM(J4:J32)</f>
        <v>0</v>
      </c>
      <c r="K29" s="176">
        <f ca="1">SUM(K4:K35)</f>
        <v>4516.8099999999995</v>
      </c>
      <c r="L29" s="15"/>
      <c r="M29" s="15"/>
      <c r="N29" s="15"/>
      <c r="P29" s="101">
        <v>43854</v>
      </c>
      <c r="Q29" s="18" t="s">
        <v>40</v>
      </c>
      <c r="R29" s="84" t="s">
        <v>78</v>
      </c>
      <c r="S29" s="171"/>
      <c r="T29" s="172"/>
      <c r="U29" s="173"/>
      <c r="V29" s="171">
        <v>25</v>
      </c>
      <c r="W29" s="172"/>
      <c r="X29" s="172"/>
      <c r="Y29" s="172"/>
      <c r="Z29" s="173">
        <f t="shared" si="5"/>
        <v>25</v>
      </c>
    </row>
    <row r="30" spans="1:26" ht="15.75" customHeight="1" thickBot="1" x14ac:dyDescent="0.25">
      <c r="A30" s="138"/>
      <c r="B30" s="133"/>
      <c r="C30" s="135"/>
      <c r="D30" s="262" t="s">
        <v>22</v>
      </c>
      <c r="E30" s="263"/>
      <c r="F30" s="204">
        <f ca="1">SUM(D29+F29)</f>
        <v>3998.7</v>
      </c>
      <c r="G30" s="15"/>
      <c r="H30" s="15"/>
      <c r="I30" s="264" t="s">
        <v>23</v>
      </c>
      <c r="J30" s="265"/>
      <c r="K30" s="205">
        <f ca="1">K29</f>
        <v>4516.8099999999995</v>
      </c>
      <c r="L30" s="15"/>
      <c r="M30" s="15"/>
      <c r="N30" s="15"/>
      <c r="P30" s="101">
        <v>43885</v>
      </c>
      <c r="Q30" s="18" t="s">
        <v>40</v>
      </c>
      <c r="R30" s="84" t="s">
        <v>18</v>
      </c>
      <c r="S30" s="171"/>
      <c r="T30" s="172"/>
      <c r="U30" s="173"/>
      <c r="V30" s="171">
        <v>42</v>
      </c>
      <c r="W30" s="172"/>
      <c r="X30" s="172"/>
      <c r="Y30" s="172"/>
      <c r="Z30" s="173">
        <f t="shared" si="5"/>
        <v>42</v>
      </c>
    </row>
    <row r="31" spans="1:26" x14ac:dyDescent="0.2">
      <c r="A31" s="134"/>
      <c r="B31" s="133"/>
      <c r="C31" s="135"/>
      <c r="G31" s="15"/>
      <c r="H31" s="15"/>
      <c r="L31" s="15"/>
      <c r="M31" s="15"/>
      <c r="N31" s="15"/>
      <c r="P31" s="101">
        <v>43885</v>
      </c>
      <c r="Q31" s="18" t="s">
        <v>40</v>
      </c>
      <c r="R31" s="84" t="s">
        <v>78</v>
      </c>
      <c r="S31" s="171"/>
      <c r="T31" s="172"/>
      <c r="U31" s="173"/>
      <c r="V31" s="171">
        <v>25</v>
      </c>
      <c r="W31" s="172"/>
      <c r="X31" s="172"/>
      <c r="Y31" s="172"/>
      <c r="Z31" s="173">
        <f t="shared" si="5"/>
        <v>25</v>
      </c>
    </row>
    <row r="32" spans="1:26" x14ac:dyDescent="0.2">
      <c r="A32" s="134"/>
      <c r="B32" s="133"/>
      <c r="F32" s="26"/>
      <c r="G32" s="15"/>
      <c r="H32" s="15"/>
      <c r="I32" s="15"/>
      <c r="J32" s="136"/>
      <c r="K32" s="9"/>
      <c r="L32" s="15"/>
      <c r="M32" s="15"/>
      <c r="N32" s="15"/>
      <c r="P32" s="97">
        <v>43913</v>
      </c>
      <c r="Q32" s="17" t="s">
        <v>40</v>
      </c>
      <c r="R32" s="107" t="s">
        <v>18</v>
      </c>
      <c r="S32" s="177"/>
      <c r="T32" s="178"/>
      <c r="U32" s="179"/>
      <c r="V32" s="177">
        <v>42</v>
      </c>
      <c r="W32" s="172"/>
      <c r="X32" s="172"/>
      <c r="Y32" s="172"/>
      <c r="Z32" s="173">
        <f t="shared" si="5"/>
        <v>42</v>
      </c>
    </row>
    <row r="33" spans="1:28" ht="12" thickBot="1" x14ac:dyDescent="0.25">
      <c r="A33" s="134"/>
      <c r="B33" s="133"/>
      <c r="F33" s="147"/>
      <c r="G33" s="219"/>
      <c r="H33" s="219"/>
      <c r="I33" s="219"/>
      <c r="J33" s="219"/>
      <c r="K33" s="9"/>
      <c r="L33" s="15"/>
      <c r="M33" s="15"/>
      <c r="N33" s="15"/>
      <c r="P33" s="97">
        <v>43914</v>
      </c>
      <c r="Q33" s="17" t="s">
        <v>40</v>
      </c>
      <c r="R33" s="98" t="s">
        <v>78</v>
      </c>
      <c r="S33" s="177"/>
      <c r="T33" s="178"/>
      <c r="U33" s="179"/>
      <c r="V33" s="177">
        <v>25</v>
      </c>
      <c r="W33" s="178"/>
      <c r="X33" s="178"/>
      <c r="Y33" s="178"/>
      <c r="Z33" s="173">
        <f t="shared" si="5"/>
        <v>25</v>
      </c>
    </row>
    <row r="34" spans="1:28" ht="15.75" customHeight="1" thickBot="1" x14ac:dyDescent="0.25">
      <c r="A34" s="134"/>
      <c r="B34" s="137"/>
      <c r="F34" s="148"/>
      <c r="G34" s="220" t="s">
        <v>93</v>
      </c>
      <c r="H34" s="221"/>
      <c r="I34" s="221"/>
      <c r="J34" s="193">
        <v>5061</v>
      </c>
      <c r="K34" s="9"/>
      <c r="L34" s="15"/>
      <c r="M34" s="15"/>
      <c r="N34" s="15"/>
      <c r="P34" s="102"/>
      <c r="Q34" s="103"/>
      <c r="R34" s="104"/>
      <c r="S34" s="180">
        <f t="shared" ref="S34:Z34" si="6">SUM(S4:S33)</f>
        <v>0</v>
      </c>
      <c r="T34" s="181">
        <f t="shared" si="6"/>
        <v>0</v>
      </c>
      <c r="U34" s="182">
        <f t="shared" si="6"/>
        <v>610</v>
      </c>
      <c r="V34" s="180">
        <f t="shared" si="6"/>
        <v>763.65</v>
      </c>
      <c r="W34" s="181">
        <f t="shared" si="6"/>
        <v>0</v>
      </c>
      <c r="X34" s="181">
        <f t="shared" si="6"/>
        <v>0</v>
      </c>
      <c r="Y34" s="181">
        <f t="shared" si="6"/>
        <v>0</v>
      </c>
      <c r="Z34" s="182">
        <f t="shared" si="6"/>
        <v>763.65</v>
      </c>
    </row>
    <row r="35" spans="1:28" ht="15.75" customHeight="1" thickBot="1" x14ac:dyDescent="0.25">
      <c r="A35" s="132"/>
      <c r="B35" s="133"/>
      <c r="F35" s="26"/>
      <c r="G35" s="222" t="s">
        <v>95</v>
      </c>
      <c r="H35" s="223"/>
      <c r="I35" s="223"/>
      <c r="J35" s="194">
        <f ca="1">F30</f>
        <v>3998.7</v>
      </c>
      <c r="K35" s="9"/>
      <c r="L35" s="15"/>
      <c r="M35" s="15"/>
      <c r="N35" s="15"/>
      <c r="P35" s="24"/>
      <c r="Q35" s="23"/>
      <c r="R35" s="23"/>
      <c r="S35" s="258" t="s">
        <v>22</v>
      </c>
      <c r="T35" s="259"/>
      <c r="U35" s="205">
        <f>SUM(S34+U34)</f>
        <v>610</v>
      </c>
      <c r="V35" s="23"/>
      <c r="W35" s="260" t="s">
        <v>23</v>
      </c>
      <c r="X35" s="261"/>
      <c r="Y35" s="261"/>
      <c r="Z35" s="206">
        <f>Z34</f>
        <v>763.65</v>
      </c>
    </row>
    <row r="36" spans="1:28" ht="15" x14ac:dyDescent="0.25">
      <c r="A36" s="132"/>
      <c r="B36" s="133"/>
      <c r="F36" s="148"/>
      <c r="G36" s="224" t="s">
        <v>26</v>
      </c>
      <c r="H36" s="225"/>
      <c r="I36" s="225"/>
      <c r="J36" s="207">
        <f ca="1">SUM(J34:J35)</f>
        <v>5061</v>
      </c>
      <c r="K36" s="15"/>
      <c r="L36" s="15"/>
      <c r="M36" s="15"/>
      <c r="Q36" s="25"/>
      <c r="R36" s="196" t="s">
        <v>93</v>
      </c>
      <c r="S36" s="197">
        <v>835.47</v>
      </c>
      <c r="T36" s="26"/>
      <c r="U36" s="25"/>
    </row>
    <row r="37" spans="1:28" ht="15" x14ac:dyDescent="0.25">
      <c r="A37" s="132"/>
      <c r="B37" s="133"/>
      <c r="F37" s="147"/>
      <c r="G37" s="222" t="s">
        <v>96</v>
      </c>
      <c r="H37" s="223"/>
      <c r="I37" s="223"/>
      <c r="J37" s="194">
        <f ca="1">K30</f>
        <v>4516.8099999999995</v>
      </c>
      <c r="K37" s="15"/>
      <c r="L37" s="15"/>
      <c r="M37" s="15"/>
      <c r="Q37" s="25"/>
      <c r="R37" s="198" t="s">
        <v>95</v>
      </c>
      <c r="S37" s="199">
        <v>610</v>
      </c>
      <c r="T37" s="148"/>
      <c r="U37" s="25"/>
    </row>
    <row r="38" spans="1:28" ht="15.75" thickBot="1" x14ac:dyDescent="0.3">
      <c r="A38" s="21"/>
      <c r="B38" s="22"/>
      <c r="C38" s="145"/>
      <c r="D38" s="146"/>
      <c r="E38" s="29"/>
      <c r="F38" s="26"/>
      <c r="G38" s="226" t="s">
        <v>94</v>
      </c>
      <c r="H38" s="227"/>
      <c r="I38" s="227"/>
      <c r="J38" s="195">
        <f ca="1">J36-J37+E38</f>
        <v>4542.8900000000012</v>
      </c>
      <c r="K38" s="15"/>
      <c r="L38" s="15"/>
      <c r="M38" s="15"/>
      <c r="Q38" s="25"/>
      <c r="R38" s="200"/>
      <c r="S38" s="208">
        <f>S36+K51</f>
        <v>835.47</v>
      </c>
      <c r="T38" s="26"/>
      <c r="U38" s="25"/>
    </row>
    <row r="39" spans="1:28" ht="15" x14ac:dyDescent="0.25">
      <c r="A39" s="21"/>
      <c r="B39" s="22"/>
      <c r="G39" s="15"/>
      <c r="L39" s="15"/>
      <c r="M39" s="15"/>
      <c r="Q39" s="25"/>
      <c r="R39" s="198" t="s">
        <v>97</v>
      </c>
      <c r="S39" s="199">
        <f>Z35</f>
        <v>763.65</v>
      </c>
      <c r="T39" s="148"/>
      <c r="U39" s="25"/>
    </row>
    <row r="40" spans="1:28" ht="15.75" customHeight="1" thickBot="1" x14ac:dyDescent="0.3">
      <c r="G40" s="15"/>
      <c r="H40" s="15"/>
      <c r="I40" s="15"/>
      <c r="J40" s="15"/>
      <c r="K40" s="15"/>
      <c r="L40" s="15"/>
      <c r="M40" s="15"/>
      <c r="N40" s="15"/>
      <c r="Q40" s="25"/>
      <c r="R40" s="201" t="s">
        <v>94</v>
      </c>
      <c r="S40" s="202">
        <f>S38-S39</f>
        <v>71.82000000000005</v>
      </c>
      <c r="T40" s="26"/>
      <c r="U40" s="26"/>
    </row>
    <row r="41" spans="1:28" ht="21.75" thickBot="1" x14ac:dyDescent="0.4">
      <c r="A41" s="228" t="s">
        <v>42</v>
      </c>
      <c r="B41" s="229"/>
      <c r="C41" s="229"/>
      <c r="D41" s="229"/>
      <c r="E41" s="230"/>
      <c r="G41" s="243" t="s">
        <v>99</v>
      </c>
      <c r="H41" s="244"/>
      <c r="I41" s="245"/>
      <c r="J41" s="20"/>
      <c r="K41" s="20"/>
      <c r="L41" s="218" t="s">
        <v>46</v>
      </c>
      <c r="P41" s="24"/>
      <c r="W41" s="30"/>
      <c r="X41" s="31"/>
      <c r="Y41" s="31"/>
      <c r="Z41" s="30"/>
    </row>
    <row r="42" spans="1:28" ht="15.75" thickBot="1" x14ac:dyDescent="0.3">
      <c r="A42" s="86">
        <v>42843</v>
      </c>
      <c r="B42" s="22" t="s">
        <v>43</v>
      </c>
      <c r="C42" s="20" t="s">
        <v>44</v>
      </c>
      <c r="D42" s="160"/>
      <c r="E42" s="184">
        <v>2885</v>
      </c>
      <c r="G42" s="246" t="s">
        <v>24</v>
      </c>
      <c r="H42" s="247"/>
      <c r="I42" s="159">
        <v>155.53</v>
      </c>
      <c r="J42" s="191"/>
      <c r="K42" s="191"/>
      <c r="L42" s="217">
        <v>2.46</v>
      </c>
      <c r="P42" s="24"/>
      <c r="Q42" s="25"/>
      <c r="R42" s="26"/>
      <c r="S42" s="26"/>
      <c r="T42" s="26"/>
      <c r="U42" s="26"/>
      <c r="V42" s="25"/>
      <c r="W42" s="25"/>
      <c r="X42" s="25"/>
      <c r="Y42" s="25"/>
      <c r="Z42" s="25"/>
    </row>
    <row r="43" spans="1:28" ht="12.75" customHeight="1" x14ac:dyDescent="0.25">
      <c r="A43" s="86">
        <v>43033</v>
      </c>
      <c r="B43" s="22" t="s">
        <v>40</v>
      </c>
      <c r="C43" s="20" t="s">
        <v>45</v>
      </c>
      <c r="D43" s="185">
        <v>600</v>
      </c>
      <c r="E43" s="184">
        <f t="shared" ref="E43:E48" si="7">E42-D43</f>
        <v>2285</v>
      </c>
      <c r="G43" s="246" t="s">
        <v>29</v>
      </c>
      <c r="H43" s="247"/>
      <c r="I43" s="159">
        <v>0.93</v>
      </c>
      <c r="J43" s="191"/>
      <c r="K43" s="191"/>
      <c r="L43" s="192"/>
      <c r="P43" s="24"/>
      <c r="V43" s="25"/>
      <c r="W43" s="25"/>
      <c r="X43" s="25"/>
      <c r="Y43" s="25"/>
      <c r="Z43" s="25"/>
    </row>
    <row r="44" spans="1:28" ht="14.25" customHeight="1" thickBot="1" x14ac:dyDescent="0.3">
      <c r="A44" s="86">
        <v>43070</v>
      </c>
      <c r="B44" s="22" t="s">
        <v>40</v>
      </c>
      <c r="C44" s="15" t="s">
        <v>79</v>
      </c>
      <c r="D44" s="160">
        <v>177.6</v>
      </c>
      <c r="E44" s="186">
        <f t="shared" si="7"/>
        <v>2107.4</v>
      </c>
      <c r="G44" s="248" t="s">
        <v>27</v>
      </c>
      <c r="H44" s="249"/>
      <c r="I44" s="183">
        <f>I42+K52</f>
        <v>155.53</v>
      </c>
      <c r="J44" s="26"/>
      <c r="K44" s="26"/>
      <c r="L44" s="26"/>
      <c r="P44" s="24"/>
      <c r="V44" s="25"/>
      <c r="W44" s="25"/>
      <c r="X44" s="25"/>
      <c r="Y44" s="25"/>
      <c r="Z44" s="25"/>
    </row>
    <row r="45" spans="1:28" ht="15.75" thickBot="1" x14ac:dyDescent="0.3">
      <c r="A45" s="86">
        <v>43378</v>
      </c>
      <c r="B45" s="22" t="s">
        <v>40</v>
      </c>
      <c r="C45" s="20" t="s">
        <v>41</v>
      </c>
      <c r="D45" s="160">
        <v>58.8</v>
      </c>
      <c r="E45" s="186">
        <f t="shared" si="7"/>
        <v>2048.6</v>
      </c>
      <c r="G45" s="26"/>
      <c r="K45" s="27"/>
      <c r="L45" s="26"/>
      <c r="M45" s="28"/>
      <c r="N45" s="28"/>
      <c r="P45" s="32"/>
      <c r="V45" s="25"/>
      <c r="W45" s="25"/>
      <c r="X45" s="25"/>
      <c r="Z45" s="25"/>
      <c r="AB45" s="111"/>
    </row>
    <row r="46" spans="1:28" ht="15" x14ac:dyDescent="0.25">
      <c r="A46" s="86">
        <v>43437</v>
      </c>
      <c r="B46" s="22" t="s">
        <v>40</v>
      </c>
      <c r="C46" s="15" t="s">
        <v>79</v>
      </c>
      <c r="D46" s="160">
        <v>180</v>
      </c>
      <c r="E46" s="186">
        <f t="shared" si="7"/>
        <v>1868.6</v>
      </c>
      <c r="F46" s="26"/>
      <c r="H46" s="231" t="s">
        <v>100</v>
      </c>
      <c r="I46" s="232"/>
      <c r="J46" s="232"/>
      <c r="K46" s="235">
        <f>J34+S36+I42+L42</f>
        <v>6054.46</v>
      </c>
      <c r="L46" s="236"/>
      <c r="M46" s="28"/>
      <c r="N46" s="28"/>
      <c r="P46" s="32"/>
      <c r="V46" s="25"/>
      <c r="W46" s="111"/>
      <c r="X46" s="25"/>
      <c r="Y46" s="25"/>
      <c r="Z46" s="25"/>
    </row>
    <row r="47" spans="1:28" ht="15" x14ac:dyDescent="0.25">
      <c r="A47" s="209">
        <v>43748</v>
      </c>
      <c r="B47" s="210" t="s">
        <v>40</v>
      </c>
      <c r="C47" s="211" t="s">
        <v>41</v>
      </c>
      <c r="D47" s="212">
        <v>58.8</v>
      </c>
      <c r="E47" s="199">
        <f t="shared" si="7"/>
        <v>1809.8</v>
      </c>
      <c r="H47" s="233" t="s">
        <v>91</v>
      </c>
      <c r="I47" s="234"/>
      <c r="J47" s="234"/>
      <c r="K47" s="237">
        <f>3998.7+610+0.93</f>
        <v>4609.63</v>
      </c>
      <c r="L47" s="238"/>
      <c r="P47" s="32"/>
      <c r="V47" s="25"/>
      <c r="W47" s="111"/>
      <c r="X47" s="25"/>
      <c r="Y47" s="25"/>
      <c r="Z47" s="25"/>
    </row>
    <row r="48" spans="1:28" ht="17.25" customHeight="1" thickBot="1" x14ac:dyDescent="0.25">
      <c r="A48" s="213">
        <v>43801</v>
      </c>
      <c r="B48" s="214" t="s">
        <v>40</v>
      </c>
      <c r="C48" s="215" t="s">
        <v>79</v>
      </c>
      <c r="D48" s="216">
        <v>180</v>
      </c>
      <c r="E48" s="203">
        <f t="shared" si="7"/>
        <v>1629.8</v>
      </c>
      <c r="H48" s="233" t="s">
        <v>25</v>
      </c>
      <c r="I48" s="234"/>
      <c r="J48" s="234"/>
      <c r="K48" s="237">
        <f>SUM(K46:K47)</f>
        <v>10664.09</v>
      </c>
      <c r="L48" s="238"/>
      <c r="V48" s="33" t="s">
        <v>26</v>
      </c>
      <c r="W48" s="33" t="s">
        <v>26</v>
      </c>
      <c r="X48" s="33"/>
      <c r="Y48" s="33"/>
      <c r="Z48" s="33" t="s">
        <v>26</v>
      </c>
    </row>
    <row r="49" spans="3:26" ht="15" x14ac:dyDescent="0.25">
      <c r="H49" s="233" t="s">
        <v>98</v>
      </c>
      <c r="I49" s="234"/>
      <c r="J49" s="234"/>
      <c r="K49" s="239">
        <f ca="1">J37+S39</f>
        <v>5280.4599999999991</v>
      </c>
      <c r="L49" s="240"/>
      <c r="P49" s="32"/>
      <c r="V49" s="25"/>
      <c r="W49" s="25"/>
      <c r="X49" s="25"/>
      <c r="Y49" s="25"/>
      <c r="Z49" s="25"/>
    </row>
    <row r="50" spans="3:26" ht="15.75" thickBot="1" x14ac:dyDescent="0.25">
      <c r="F50" s="27"/>
      <c r="H50" s="256" t="s">
        <v>101</v>
      </c>
      <c r="I50" s="257"/>
      <c r="J50" s="257"/>
      <c r="K50" s="241">
        <f ca="1">K48-K49</f>
        <v>5382.7000000000007</v>
      </c>
      <c r="L50" s="242"/>
      <c r="P50" s="32"/>
      <c r="T50" s="26"/>
      <c r="U50" s="26"/>
    </row>
    <row r="51" spans="3:26" x14ac:dyDescent="0.2">
      <c r="F51" s="20"/>
      <c r="K51" s="187"/>
      <c r="L51" s="20"/>
      <c r="T51" s="26"/>
      <c r="U51" s="26"/>
    </row>
    <row r="52" spans="3:26" x14ac:dyDescent="0.2">
      <c r="G52" s="20"/>
      <c r="H52" s="20"/>
      <c r="K52" s="190"/>
      <c r="L52" s="20"/>
    </row>
    <row r="53" spans="3:26" x14ac:dyDescent="0.2">
      <c r="G53" s="34"/>
      <c r="K53" s="189"/>
      <c r="L53" s="26"/>
      <c r="Q53" s="20"/>
      <c r="R53" s="20"/>
    </row>
    <row r="54" spans="3:26" ht="15" x14ac:dyDescent="0.25">
      <c r="H54" s="20"/>
      <c r="K54" s="188"/>
      <c r="L54" s="26"/>
      <c r="Q54" s="35"/>
      <c r="R54" s="36"/>
    </row>
    <row r="55" spans="3:26" ht="15" x14ac:dyDescent="0.25">
      <c r="C55" s="34" t="s">
        <v>26</v>
      </c>
      <c r="K55" s="188"/>
      <c r="L55" s="26"/>
      <c r="P55" s="149"/>
      <c r="Q55" s="150">
        <v>40634</v>
      </c>
      <c r="R55" s="151">
        <v>885.6</v>
      </c>
      <c r="S55" s="20"/>
      <c r="T55" s="20"/>
      <c r="U55" s="20"/>
      <c r="V55" s="20"/>
    </row>
    <row r="56" spans="3:26" x14ac:dyDescent="0.2">
      <c r="C56" s="34"/>
      <c r="E56" s="34"/>
      <c r="K56" s="27"/>
      <c r="L56" s="26"/>
      <c r="P56" s="149"/>
      <c r="Q56" s="37"/>
      <c r="R56" s="37"/>
      <c r="S56" s="20"/>
      <c r="T56" s="20"/>
      <c r="U56" s="20"/>
      <c r="V56" s="20"/>
    </row>
    <row r="57" spans="3:26" ht="15" x14ac:dyDescent="0.25">
      <c r="C57" s="34"/>
      <c r="D57" s="34"/>
      <c r="E57" s="34"/>
      <c r="F57" s="38"/>
      <c r="K57" s="27"/>
      <c r="L57" s="26"/>
      <c r="P57" s="149"/>
      <c r="Q57" s="37"/>
      <c r="R57" s="37"/>
      <c r="S57" s="35"/>
      <c r="T57" s="35"/>
      <c r="U57" s="35"/>
      <c r="V57" s="20"/>
    </row>
    <row r="58" spans="3:26" x14ac:dyDescent="0.2">
      <c r="P58" s="149"/>
      <c r="Q58" s="20"/>
      <c r="R58" s="20"/>
      <c r="S58" s="37"/>
      <c r="T58" s="37"/>
      <c r="U58" s="37"/>
      <c r="V58" s="20"/>
    </row>
    <row r="59" spans="3:26" ht="15.75" x14ac:dyDescent="0.25">
      <c r="P59" s="149"/>
      <c r="T59" s="157"/>
      <c r="U59" s="157"/>
      <c r="V59" s="20"/>
    </row>
    <row r="60" spans="3:26" ht="21" x14ac:dyDescent="0.35">
      <c r="F60" s="158"/>
      <c r="G60" s="158"/>
      <c r="P60" s="149"/>
      <c r="Q60" s="152"/>
      <c r="T60" s="153"/>
      <c r="U60" s="153"/>
      <c r="V60" s="20"/>
    </row>
    <row r="61" spans="3:26" x14ac:dyDescent="0.2">
      <c r="F61" s="20"/>
      <c r="G61" s="128"/>
      <c r="H61" s="29"/>
      <c r="I61" s="15"/>
      <c r="J61" s="20"/>
      <c r="K61" s="20"/>
      <c r="P61" s="149"/>
      <c r="Q61" s="154"/>
      <c r="T61" s="155"/>
      <c r="U61" s="20"/>
      <c r="V61" s="20"/>
    </row>
    <row r="62" spans="3:26" x14ac:dyDescent="0.2">
      <c r="F62" s="128"/>
      <c r="G62" s="20"/>
      <c r="P62" s="149"/>
      <c r="Q62" s="154"/>
      <c r="T62" s="155"/>
      <c r="U62" s="20"/>
      <c r="V62" s="20"/>
    </row>
    <row r="63" spans="3:26" ht="15" x14ac:dyDescent="0.25">
      <c r="F63" s="20"/>
      <c r="G63" s="20"/>
      <c r="P63" s="149"/>
      <c r="Q63" s="35"/>
      <c r="R63" s="39"/>
      <c r="S63" s="23"/>
      <c r="T63" s="155"/>
      <c r="U63" s="37"/>
      <c r="V63" s="20"/>
    </row>
    <row r="64" spans="3:26" ht="15" x14ac:dyDescent="0.25">
      <c r="F64" s="20"/>
      <c r="G64" s="20"/>
      <c r="H64" s="20"/>
      <c r="P64" s="149"/>
      <c r="Q64" s="35"/>
      <c r="R64" s="20"/>
      <c r="S64" s="35"/>
      <c r="T64" s="35"/>
      <c r="U64" s="35"/>
      <c r="V64" s="20"/>
    </row>
    <row r="65" spans="1:22" ht="15" x14ac:dyDescent="0.25">
      <c r="F65" s="20"/>
      <c r="G65" s="20"/>
      <c r="H65" s="20"/>
      <c r="P65" s="149"/>
      <c r="Q65" s="31"/>
      <c r="R65" s="15"/>
      <c r="S65" s="5"/>
      <c r="T65" s="15"/>
      <c r="U65" s="31"/>
      <c r="V65" s="20"/>
    </row>
    <row r="66" spans="1:22" ht="15" x14ac:dyDescent="0.25">
      <c r="F66" s="15"/>
      <c r="G66" s="20"/>
      <c r="H66" s="20"/>
      <c r="P66" s="149"/>
      <c r="Q66" s="31"/>
      <c r="U66" s="31"/>
      <c r="V66" s="20"/>
    </row>
    <row r="67" spans="1:22" ht="15" x14ac:dyDescent="0.25">
      <c r="F67" s="15"/>
      <c r="G67" s="20"/>
      <c r="H67" s="20"/>
      <c r="P67" s="149"/>
      <c r="Q67" s="31"/>
      <c r="U67" s="31"/>
      <c r="V67" s="20"/>
    </row>
    <row r="68" spans="1:22" ht="15" x14ac:dyDescent="0.25">
      <c r="A68" s="21"/>
      <c r="B68" s="22"/>
      <c r="C68" s="20"/>
      <c r="D68" s="20"/>
      <c r="E68" s="20"/>
      <c r="F68" s="20"/>
      <c r="G68" s="20"/>
      <c r="H68" s="20"/>
      <c r="P68" s="149"/>
      <c r="Q68" s="31"/>
      <c r="U68" s="31"/>
      <c r="V68" s="20"/>
    </row>
    <row r="69" spans="1:22" ht="15" x14ac:dyDescent="0.25">
      <c r="A69" s="20"/>
      <c r="B69" s="20"/>
      <c r="C69" s="20"/>
      <c r="D69" s="20"/>
      <c r="E69" s="20"/>
      <c r="F69" s="20"/>
      <c r="G69" s="20"/>
      <c r="H69" s="20"/>
      <c r="P69" s="149"/>
      <c r="Q69" s="31"/>
      <c r="R69" s="31"/>
      <c r="S69" s="156"/>
      <c r="T69" s="156"/>
      <c r="U69" s="31"/>
      <c r="V69" s="20"/>
    </row>
    <row r="70" spans="1:22" ht="15" x14ac:dyDescent="0.25">
      <c r="A70" s="3"/>
      <c r="B70" s="3"/>
      <c r="P70" s="149"/>
      <c r="Q70" s="39"/>
      <c r="R70" s="39"/>
      <c r="S70" s="35"/>
      <c r="T70" s="35"/>
      <c r="U70" s="15"/>
      <c r="V70" s="20"/>
    </row>
    <row r="71" spans="1:22" ht="15" x14ac:dyDescent="0.25">
      <c r="A71" s="3"/>
      <c r="B71" s="3"/>
      <c r="P71" s="40"/>
      <c r="Q71" s="20"/>
      <c r="R71" s="20"/>
      <c r="S71" s="35"/>
      <c r="T71" s="35"/>
      <c r="U71" s="20"/>
      <c r="V71" s="20"/>
    </row>
    <row r="72" spans="1:22" ht="15" x14ac:dyDescent="0.25">
      <c r="A72" s="3"/>
      <c r="B72" s="3"/>
      <c r="P72" s="40"/>
      <c r="S72" s="35"/>
      <c r="T72"/>
    </row>
    <row r="73" spans="1:22" x14ac:dyDescent="0.2">
      <c r="A73" s="3"/>
      <c r="B73" s="3"/>
    </row>
    <row r="74" spans="1:22" x14ac:dyDescent="0.2">
      <c r="A74" s="3"/>
      <c r="B74" s="3"/>
    </row>
    <row r="75" spans="1:22" x14ac:dyDescent="0.2">
      <c r="A75" s="3"/>
      <c r="B75" s="3"/>
    </row>
    <row r="76" spans="1:22" x14ac:dyDescent="0.2">
      <c r="A76" s="3"/>
      <c r="B76" s="3"/>
    </row>
    <row r="77" spans="1:22" x14ac:dyDescent="0.2">
      <c r="B77" s="22"/>
      <c r="C77" s="20"/>
      <c r="D77" s="20"/>
      <c r="E77" s="20"/>
      <c r="F77" s="20"/>
      <c r="G77" s="20"/>
      <c r="H77" s="20"/>
    </row>
  </sheetData>
  <mergeCells count="29">
    <mergeCell ref="D2:F2"/>
    <mergeCell ref="G2:K2"/>
    <mergeCell ref="S2:U2"/>
    <mergeCell ref="V2:Z2"/>
    <mergeCell ref="H48:J48"/>
    <mergeCell ref="S35:T35"/>
    <mergeCell ref="W35:Y35"/>
    <mergeCell ref="D30:E30"/>
    <mergeCell ref="I30:J30"/>
    <mergeCell ref="K48:L48"/>
    <mergeCell ref="K49:L49"/>
    <mergeCell ref="K50:L50"/>
    <mergeCell ref="G41:I41"/>
    <mergeCell ref="G42:H42"/>
    <mergeCell ref="G43:H43"/>
    <mergeCell ref="G44:H44"/>
    <mergeCell ref="H49:J49"/>
    <mergeCell ref="H50:J50"/>
    <mergeCell ref="G38:I38"/>
    <mergeCell ref="A41:E41"/>
    <mergeCell ref="H46:J46"/>
    <mergeCell ref="H47:J47"/>
    <mergeCell ref="K46:L46"/>
    <mergeCell ref="K47:L47"/>
    <mergeCell ref="G33:J33"/>
    <mergeCell ref="G34:I34"/>
    <mergeCell ref="G35:I35"/>
    <mergeCell ref="G36:I36"/>
    <mergeCell ref="G37:I3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G26" sqref="G26"/>
    </sheetView>
  </sheetViews>
  <sheetFormatPr defaultRowHeight="15" x14ac:dyDescent="0.25"/>
  <cols>
    <col min="1" max="1" width="15.140625" customWidth="1"/>
    <col min="2" max="2" width="11.7109375" customWidth="1"/>
    <col min="3" max="3" width="11.5703125" customWidth="1"/>
    <col min="4" max="4" width="11.7109375" customWidth="1"/>
    <col min="5" max="5" width="12.28515625" style="50" customWidth="1"/>
    <col min="6" max="6" width="15.5703125" customWidth="1"/>
    <col min="7" max="7" width="28.5703125" customWidth="1"/>
    <col min="8" max="8" width="13.5703125" style="50" customWidth="1"/>
    <col min="9" max="9" width="9.5703125" style="41" bestFit="1" customWidth="1"/>
    <col min="11" max="11" width="9.5703125" bestFit="1" customWidth="1"/>
    <col min="13" max="13" width="9.5703125" bestFit="1" customWidth="1"/>
    <col min="14" max="14" width="11.28515625" customWidth="1"/>
    <col min="17" max="17" width="9.5703125" style="41" bestFit="1" customWidth="1"/>
  </cols>
  <sheetData>
    <row r="1" spans="1:13" x14ac:dyDescent="0.25">
      <c r="A1" s="267" t="s">
        <v>80</v>
      </c>
      <c r="B1" s="267"/>
      <c r="C1" s="267"/>
      <c r="D1" s="267"/>
      <c r="E1" s="267"/>
      <c r="F1" s="267"/>
    </row>
    <row r="2" spans="1:13" x14ac:dyDescent="0.25">
      <c r="A2" s="42"/>
      <c r="B2" s="42"/>
      <c r="C2" s="42"/>
      <c r="D2" s="42"/>
      <c r="E2" s="76" t="s">
        <v>105</v>
      </c>
      <c r="F2" s="42"/>
    </row>
    <row r="3" spans="1:13" x14ac:dyDescent="0.25">
      <c r="A3" s="110" t="s">
        <v>50</v>
      </c>
      <c r="B3" s="267" t="s">
        <v>81</v>
      </c>
      <c r="C3" s="267"/>
      <c r="D3" s="267"/>
      <c r="E3" s="76"/>
      <c r="F3" s="43"/>
      <c r="G3" s="272" t="s">
        <v>102</v>
      </c>
      <c r="H3" s="272"/>
      <c r="I3" s="118"/>
      <c r="J3" s="43"/>
      <c r="K3" s="43"/>
      <c r="L3" s="43"/>
      <c r="M3" s="43"/>
    </row>
    <row r="4" spans="1:13" x14ac:dyDescent="0.25">
      <c r="A4" s="110"/>
      <c r="B4" s="268" t="s">
        <v>48</v>
      </c>
      <c r="C4" s="268"/>
      <c r="D4" s="268"/>
      <c r="E4" s="122">
        <f>DETAIL!J34</f>
        <v>5061</v>
      </c>
      <c r="F4" s="43"/>
      <c r="G4" s="51"/>
      <c r="H4" s="63" t="s">
        <v>105</v>
      </c>
      <c r="I4" s="44"/>
      <c r="J4" s="45"/>
      <c r="K4" s="43"/>
      <c r="L4" s="43"/>
      <c r="M4" s="43"/>
    </row>
    <row r="5" spans="1:13" x14ac:dyDescent="0.25">
      <c r="A5" s="110"/>
      <c r="B5" s="268" t="s">
        <v>30</v>
      </c>
      <c r="C5" s="268"/>
      <c r="D5" s="268"/>
      <c r="E5" s="122">
        <f>DETAIL!S36</f>
        <v>835.47</v>
      </c>
      <c r="F5" s="43"/>
      <c r="G5" s="273" t="s">
        <v>20</v>
      </c>
      <c r="H5" s="274">
        <v>36</v>
      </c>
      <c r="I5" s="44"/>
      <c r="J5" s="45"/>
      <c r="K5" s="43"/>
      <c r="L5" s="43"/>
      <c r="M5" s="43"/>
    </row>
    <row r="6" spans="1:13" x14ac:dyDescent="0.25">
      <c r="A6" s="110"/>
      <c r="B6" s="268" t="s">
        <v>31</v>
      </c>
      <c r="C6" s="268"/>
      <c r="D6" s="268"/>
      <c r="E6" s="122">
        <f>DETAIL!I42</f>
        <v>155.53</v>
      </c>
      <c r="F6" s="43"/>
      <c r="G6" s="273" t="s">
        <v>18</v>
      </c>
      <c r="H6" s="274">
        <f>DETAIL!Z4+DETAIL!Z6+DETAIL!Z9+DETAIL!Z11+DETAIL!Z13+DETAIL!Z16+DETAIL!Z18+DETAIL!Z20+DETAIL!Z25+DETAIL!Z28+DETAIL!Z30+DETAIL!Z32</f>
        <v>506</v>
      </c>
      <c r="I6" s="44"/>
      <c r="J6" s="45"/>
      <c r="K6" s="43"/>
      <c r="L6" s="43"/>
      <c r="M6" s="43"/>
    </row>
    <row r="7" spans="1:13" x14ac:dyDescent="0.25">
      <c r="A7" s="110"/>
      <c r="B7" s="268" t="s">
        <v>28</v>
      </c>
      <c r="C7" s="268"/>
      <c r="D7" s="268"/>
      <c r="E7" s="122">
        <f>DETAIL!L42</f>
        <v>2.46</v>
      </c>
      <c r="F7" s="43"/>
      <c r="G7" s="273" t="s">
        <v>19</v>
      </c>
      <c r="H7" s="274">
        <f>DETAIL!Z5+DETAIL!Z8+DETAIL!Z10+DETAIL!Z12+DETAIL!Z14+DETAIL!Z17+DETAIL!Z19+DETAIL!Z21+DETAIL!Z26+DETAIL!Z29+DETAIL!Z31+DETAIL!Z32</f>
        <v>274.64999999999998</v>
      </c>
      <c r="I7" s="44"/>
      <c r="J7" s="45"/>
      <c r="K7" s="43"/>
      <c r="L7" s="43"/>
      <c r="M7" s="43"/>
    </row>
    <row r="8" spans="1:13" x14ac:dyDescent="0.25">
      <c r="A8" s="110"/>
      <c r="E8" s="114">
        <f>SUM(E4:E7)</f>
        <v>6054.46</v>
      </c>
      <c r="F8" s="43"/>
      <c r="G8" s="275" t="s">
        <v>88</v>
      </c>
      <c r="H8" s="274">
        <f>DETAIL!K10</f>
        <v>790.61</v>
      </c>
      <c r="I8" s="44"/>
      <c r="J8" s="43"/>
      <c r="K8" s="43"/>
      <c r="L8" s="43"/>
      <c r="M8" s="43"/>
    </row>
    <row r="9" spans="1:13" x14ac:dyDescent="0.25">
      <c r="A9" s="110" t="s">
        <v>29</v>
      </c>
      <c r="B9" s="267" t="s">
        <v>84</v>
      </c>
      <c r="C9" s="267"/>
      <c r="D9" s="267"/>
      <c r="E9" s="122"/>
      <c r="F9" s="43"/>
      <c r="G9" s="273" t="s">
        <v>32</v>
      </c>
      <c r="H9" s="274">
        <f>DETAIL!K11+DETAIL!K12+DETAIL!K25+DETAIL!K26</f>
        <v>610</v>
      </c>
      <c r="I9" s="44"/>
      <c r="J9" s="43"/>
      <c r="K9" s="43"/>
      <c r="L9" s="43"/>
      <c r="M9" s="43"/>
    </row>
    <row r="10" spans="1:13" x14ac:dyDescent="0.25">
      <c r="A10" s="110"/>
      <c r="B10" s="268" t="s">
        <v>48</v>
      </c>
      <c r="C10" s="268"/>
      <c r="D10" s="268"/>
      <c r="E10" s="122">
        <f ca="1">DETAIL!F30</f>
        <v>3998.7</v>
      </c>
      <c r="F10" s="43"/>
      <c r="G10" s="276" t="s">
        <v>37</v>
      </c>
      <c r="H10" s="274">
        <f>DETAIL!K7</f>
        <v>129</v>
      </c>
      <c r="I10" s="44"/>
      <c r="J10" s="43"/>
      <c r="K10" s="43"/>
      <c r="L10" s="43"/>
      <c r="M10" s="43"/>
    </row>
    <row r="11" spans="1:13" x14ac:dyDescent="0.25">
      <c r="A11" s="110"/>
      <c r="B11" s="268" t="s">
        <v>30</v>
      </c>
      <c r="C11" s="268"/>
      <c r="D11" s="268"/>
      <c r="E11" s="122">
        <f>DETAIL!U35</f>
        <v>610</v>
      </c>
      <c r="F11" s="43"/>
      <c r="G11" s="276" t="s">
        <v>47</v>
      </c>
      <c r="H11" s="274">
        <f>DETAIL!D47+DETAIL!D48</f>
        <v>238.8</v>
      </c>
      <c r="I11" s="43"/>
      <c r="K11" s="43"/>
      <c r="L11" s="43"/>
      <c r="M11" s="43"/>
    </row>
    <row r="12" spans="1:13" x14ac:dyDescent="0.25">
      <c r="A12" s="110"/>
      <c r="B12" s="268" t="s">
        <v>31</v>
      </c>
      <c r="C12" s="268"/>
      <c r="D12" s="268"/>
      <c r="E12" s="122">
        <f>DETAIL!K52</f>
        <v>0</v>
      </c>
      <c r="F12" s="43"/>
      <c r="G12" s="276" t="s">
        <v>83</v>
      </c>
      <c r="H12" s="274">
        <f>DETAIL!K14+DETAIL!K15+DETAIL!K19+DETAIL!K22+DETAIL!K23</f>
        <v>1760.6999999999998</v>
      </c>
      <c r="I12" s="116"/>
      <c r="K12" s="43"/>
      <c r="L12" s="43"/>
      <c r="M12" s="43"/>
    </row>
    <row r="13" spans="1:13" x14ac:dyDescent="0.25">
      <c r="A13" s="110"/>
      <c r="B13" s="268" t="s">
        <v>28</v>
      </c>
      <c r="C13" s="268"/>
      <c r="D13" s="268"/>
      <c r="E13" s="122">
        <v>0</v>
      </c>
      <c r="F13" s="43"/>
      <c r="G13" s="277"/>
      <c r="H13" s="278">
        <f>SUM(H5:H12)</f>
        <v>4345.76</v>
      </c>
      <c r="I13" s="117"/>
      <c r="K13" s="43"/>
      <c r="L13" s="43"/>
      <c r="M13" s="43"/>
    </row>
    <row r="14" spans="1:13" x14ac:dyDescent="0.25">
      <c r="A14" s="110"/>
      <c r="E14" s="115">
        <f ca="1">SUM(E10:E13)</f>
        <v>4609.63</v>
      </c>
      <c r="F14" s="43"/>
      <c r="I14" s="43"/>
      <c r="K14" s="43"/>
      <c r="L14" s="43"/>
      <c r="M14" s="43"/>
    </row>
    <row r="15" spans="1:13" x14ac:dyDescent="0.25">
      <c r="A15" s="110" t="s">
        <v>33</v>
      </c>
      <c r="B15" s="267" t="s">
        <v>85</v>
      </c>
      <c r="C15" s="267"/>
      <c r="D15" s="267"/>
      <c r="E15" s="122"/>
      <c r="F15" s="43"/>
      <c r="I15" s="116"/>
      <c r="K15" s="43"/>
      <c r="L15" s="43"/>
      <c r="M15" s="43"/>
    </row>
    <row r="16" spans="1:13" x14ac:dyDescent="0.25">
      <c r="A16" s="110"/>
      <c r="B16" s="268" t="s">
        <v>48</v>
      </c>
      <c r="C16" s="268"/>
      <c r="D16" s="268"/>
      <c r="E16" s="122">
        <f ca="1">DETAIL!J37</f>
        <v>4516.8099999999995</v>
      </c>
      <c r="F16" s="43"/>
      <c r="I16" s="52"/>
      <c r="J16" s="60"/>
      <c r="K16" s="43"/>
      <c r="L16" s="43"/>
      <c r="M16" s="43"/>
    </row>
    <row r="17" spans="1:17" s="35" customFormat="1" x14ac:dyDescent="0.25">
      <c r="A17" s="110"/>
      <c r="B17" s="268" t="s">
        <v>30</v>
      </c>
      <c r="C17" s="268"/>
      <c r="D17" s="268"/>
      <c r="E17" s="122">
        <f>DETAIL!S39</f>
        <v>763.65</v>
      </c>
      <c r="F17" s="51"/>
      <c r="G17" s="57"/>
      <c r="H17" s="56"/>
      <c r="I17" s="52"/>
      <c r="J17" s="51"/>
      <c r="K17" s="51"/>
      <c r="L17" s="51"/>
      <c r="M17" s="51"/>
      <c r="Q17" s="53"/>
    </row>
    <row r="18" spans="1:17" x14ac:dyDescent="0.25">
      <c r="A18" s="113"/>
      <c r="B18" s="268" t="s">
        <v>31</v>
      </c>
      <c r="C18" s="268"/>
      <c r="D18" s="268"/>
      <c r="E18" s="122">
        <v>0</v>
      </c>
      <c r="F18" s="43"/>
      <c r="G18" s="279" t="s">
        <v>49</v>
      </c>
      <c r="H18" s="279"/>
      <c r="I18" s="54"/>
      <c r="J18" s="61"/>
      <c r="K18" s="43"/>
      <c r="L18" s="43"/>
      <c r="M18" s="43"/>
    </row>
    <row r="19" spans="1:17" x14ac:dyDescent="0.25">
      <c r="A19" s="110"/>
      <c r="B19" s="268" t="s">
        <v>28</v>
      </c>
      <c r="C19" s="268"/>
      <c r="D19" s="268"/>
      <c r="E19" s="112">
        <v>0</v>
      </c>
      <c r="F19" s="43"/>
      <c r="G19" s="35"/>
      <c r="H19" s="65" t="s">
        <v>105</v>
      </c>
      <c r="I19" s="59"/>
      <c r="J19" s="51"/>
      <c r="K19" s="43"/>
      <c r="L19" s="43"/>
      <c r="M19" s="43"/>
    </row>
    <row r="20" spans="1:17" x14ac:dyDescent="0.25">
      <c r="A20" s="110"/>
      <c r="B20" s="35"/>
      <c r="C20" s="35"/>
      <c r="D20" s="35"/>
      <c r="E20" s="115">
        <f ca="1">SUM(E16:E19)</f>
        <v>5280.4599999999991</v>
      </c>
      <c r="F20" s="43"/>
      <c r="G20" s="280" t="s">
        <v>103</v>
      </c>
      <c r="H20" s="281">
        <f>DETAIL!E46</f>
        <v>1868.6</v>
      </c>
      <c r="I20" s="59"/>
      <c r="J20" s="43"/>
      <c r="K20" s="43"/>
      <c r="L20" s="43"/>
      <c r="M20" s="43"/>
    </row>
    <row r="21" spans="1:17" x14ac:dyDescent="0.25">
      <c r="A21" s="113"/>
      <c r="B21" s="35"/>
      <c r="C21" s="35"/>
      <c r="D21" s="35"/>
      <c r="E21" s="112"/>
      <c r="F21" s="51"/>
      <c r="G21" s="280" t="s">
        <v>82</v>
      </c>
      <c r="H21" s="281">
        <f>DETAIL!D47+DETAIL!D48</f>
        <v>238.8</v>
      </c>
      <c r="J21" s="43"/>
      <c r="K21" s="43"/>
      <c r="L21" s="43"/>
      <c r="M21" s="43"/>
    </row>
    <row r="22" spans="1:17" x14ac:dyDescent="0.25">
      <c r="A22" s="129" t="s">
        <v>34</v>
      </c>
      <c r="B22" s="270" t="s">
        <v>86</v>
      </c>
      <c r="C22" s="270"/>
      <c r="D22" s="270"/>
      <c r="E22" s="112"/>
      <c r="F22" s="43"/>
      <c r="G22" s="280" t="s">
        <v>104</v>
      </c>
      <c r="H22" s="282">
        <f>H20-H21</f>
        <v>1629.8</v>
      </c>
      <c r="J22" s="43"/>
      <c r="K22" s="43"/>
      <c r="L22" s="43"/>
      <c r="M22" s="43"/>
    </row>
    <row r="23" spans="1:17" x14ac:dyDescent="0.25">
      <c r="A23" s="35"/>
      <c r="B23" s="269" t="s">
        <v>35</v>
      </c>
      <c r="C23" s="269"/>
      <c r="D23" s="269"/>
      <c r="E23" s="112">
        <f>E8</f>
        <v>6054.46</v>
      </c>
      <c r="F23" s="43"/>
      <c r="J23" s="43"/>
      <c r="K23" s="43"/>
      <c r="L23" s="43"/>
      <c r="M23" s="43"/>
    </row>
    <row r="24" spans="1:17" x14ac:dyDescent="0.25">
      <c r="A24" s="35"/>
      <c r="B24" s="269" t="s">
        <v>29</v>
      </c>
      <c r="C24" s="269"/>
      <c r="D24" s="269"/>
      <c r="E24" s="112">
        <f ca="1">E14</f>
        <v>4609.63</v>
      </c>
      <c r="F24" s="43"/>
      <c r="J24" s="43"/>
      <c r="K24" s="46"/>
      <c r="L24" s="43"/>
      <c r="M24" s="43"/>
    </row>
    <row r="25" spans="1:17" x14ac:dyDescent="0.25">
      <c r="A25" s="35"/>
      <c r="B25" s="269" t="s">
        <v>36</v>
      </c>
      <c r="C25" s="269"/>
      <c r="D25" s="269"/>
      <c r="E25" s="271">
        <f ca="1">SUM(E23:E24)</f>
        <v>10664.09</v>
      </c>
      <c r="F25" s="43"/>
      <c r="J25" s="43"/>
      <c r="K25" s="46"/>
      <c r="L25" s="43"/>
      <c r="M25" s="43"/>
    </row>
    <row r="26" spans="1:17" x14ac:dyDescent="0.25">
      <c r="A26" s="35"/>
      <c r="B26" s="266"/>
      <c r="C26" s="266"/>
      <c r="D26" s="266"/>
      <c r="E26" s="112"/>
      <c r="F26" s="43"/>
      <c r="J26" s="43"/>
      <c r="K26" s="46"/>
      <c r="L26" s="43"/>
      <c r="M26" s="43"/>
    </row>
    <row r="27" spans="1:17" x14ac:dyDescent="0.25">
      <c r="A27" s="35"/>
      <c r="B27" s="269" t="s">
        <v>33</v>
      </c>
      <c r="C27" s="269"/>
      <c r="D27" s="269"/>
      <c r="E27" s="271">
        <f ca="1">E20</f>
        <v>5280.4599999999991</v>
      </c>
      <c r="F27" s="51"/>
      <c r="J27" s="43"/>
      <c r="K27" s="46"/>
      <c r="L27" s="43"/>
      <c r="M27" s="43"/>
    </row>
    <row r="28" spans="1:17" x14ac:dyDescent="0.25">
      <c r="A28" s="35"/>
      <c r="B28" s="266"/>
      <c r="C28" s="266"/>
      <c r="D28" s="266"/>
      <c r="E28" s="112"/>
      <c r="F28" s="51"/>
      <c r="G28" s="47"/>
      <c r="H28" s="48"/>
      <c r="I28" s="62"/>
      <c r="J28" s="43"/>
      <c r="K28" s="46"/>
      <c r="L28" s="43"/>
      <c r="M28" s="43"/>
    </row>
    <row r="29" spans="1:17" x14ac:dyDescent="0.25">
      <c r="A29" s="35"/>
      <c r="B29" s="269" t="s">
        <v>51</v>
      </c>
      <c r="C29" s="269"/>
      <c r="D29" s="269"/>
      <c r="E29" s="114">
        <f ca="1">E25-E27</f>
        <v>5383.630000000001</v>
      </c>
      <c r="F29" s="43"/>
      <c r="G29" s="43"/>
      <c r="H29" s="46"/>
      <c r="I29" s="44"/>
      <c r="J29" s="43"/>
      <c r="K29" s="46"/>
      <c r="L29" s="43"/>
      <c r="M29" s="43"/>
    </row>
    <row r="30" spans="1:17" x14ac:dyDescent="0.25">
      <c r="B30" s="35"/>
      <c r="C30" s="35"/>
      <c r="D30" s="35"/>
      <c r="E30" s="112"/>
      <c r="F30" s="47"/>
      <c r="G30" s="43"/>
      <c r="H30" s="46"/>
      <c r="I30" s="44"/>
      <c r="J30" s="43"/>
      <c r="K30" s="46"/>
      <c r="L30" s="43"/>
      <c r="M30" s="43"/>
    </row>
    <row r="31" spans="1:17" x14ac:dyDescent="0.25">
      <c r="A31" s="266" t="s">
        <v>87</v>
      </c>
      <c r="B31" s="266"/>
      <c r="C31" s="266"/>
      <c r="D31" s="266"/>
      <c r="E31" s="112"/>
      <c r="F31" s="47"/>
      <c r="G31" s="43"/>
      <c r="H31" s="46"/>
      <c r="I31" s="44"/>
      <c r="J31" s="43"/>
      <c r="K31" s="46"/>
      <c r="L31" s="43"/>
      <c r="M31" s="43"/>
      <c r="N31" s="41"/>
    </row>
    <row r="32" spans="1:17" x14ac:dyDescent="0.25">
      <c r="B32" s="268" t="s">
        <v>48</v>
      </c>
      <c r="C32" s="268"/>
      <c r="D32" s="268"/>
      <c r="E32" s="112">
        <f ca="1">DETAIL!J38</f>
        <v>4542.8900000000012</v>
      </c>
      <c r="F32" s="47"/>
      <c r="G32" s="43"/>
      <c r="H32" s="46"/>
      <c r="I32" s="44"/>
      <c r="J32" s="43"/>
      <c r="K32" s="44"/>
      <c r="L32" s="44"/>
      <c r="M32" s="44"/>
    </row>
    <row r="33" spans="1:13" x14ac:dyDescent="0.25">
      <c r="B33" s="268" t="s">
        <v>30</v>
      </c>
      <c r="C33" s="268"/>
      <c r="D33" s="268"/>
      <c r="E33" s="112">
        <f>DETAIL!S40</f>
        <v>71.82000000000005</v>
      </c>
      <c r="F33" s="47"/>
      <c r="G33" s="43"/>
      <c r="H33" s="46"/>
      <c r="I33" s="44"/>
      <c r="J33" s="43"/>
      <c r="K33" s="44"/>
      <c r="L33" s="44"/>
      <c r="M33" s="44"/>
    </row>
    <row r="34" spans="1:13" x14ac:dyDescent="0.25">
      <c r="B34" s="268" t="s">
        <v>31</v>
      </c>
      <c r="C34" s="268"/>
      <c r="D34" s="268"/>
      <c r="E34" s="112">
        <f>DETAIL!I44</f>
        <v>155.53</v>
      </c>
      <c r="F34" s="47"/>
      <c r="G34" s="43"/>
      <c r="H34" s="46"/>
      <c r="I34" s="44"/>
      <c r="J34" s="43"/>
      <c r="K34" s="44"/>
      <c r="L34" s="43"/>
      <c r="M34" s="43"/>
    </row>
    <row r="35" spans="1:13" x14ac:dyDescent="0.25">
      <c r="B35" s="268" t="s">
        <v>28</v>
      </c>
      <c r="C35" s="268"/>
      <c r="D35" s="268"/>
      <c r="E35" s="112">
        <f>DETAIL!L43</f>
        <v>0</v>
      </c>
      <c r="F35" s="47"/>
      <c r="G35" s="43"/>
      <c r="H35" s="46"/>
      <c r="I35" s="44"/>
      <c r="J35" s="43"/>
      <c r="K35" s="44"/>
      <c r="L35" s="43"/>
      <c r="M35" s="43"/>
    </row>
    <row r="36" spans="1:13" x14ac:dyDescent="0.25">
      <c r="B36" s="35"/>
      <c r="C36" s="35"/>
      <c r="D36" s="35"/>
      <c r="E36" s="114">
        <f ca="1">SUM(E32:E35)</f>
        <v>5383.630000000001</v>
      </c>
      <c r="F36" s="62"/>
      <c r="G36" s="43"/>
      <c r="H36" s="46"/>
      <c r="I36" s="44"/>
      <c r="J36" s="43"/>
      <c r="K36" s="43"/>
      <c r="L36" s="43"/>
      <c r="M36" s="43"/>
    </row>
    <row r="37" spans="1:13" x14ac:dyDescent="0.25">
      <c r="A37" s="51"/>
      <c r="B37" s="51"/>
      <c r="C37" s="51"/>
      <c r="D37" s="51"/>
      <c r="E37" s="63"/>
      <c r="F37" s="51"/>
      <c r="G37" s="43"/>
      <c r="H37" s="46"/>
      <c r="I37" s="44"/>
      <c r="J37" s="43"/>
      <c r="K37" s="43"/>
      <c r="L37" s="43"/>
      <c r="M37" s="43"/>
    </row>
    <row r="38" spans="1:13" x14ac:dyDescent="0.25">
      <c r="A38" s="51"/>
      <c r="B38" s="63"/>
      <c r="C38" s="51"/>
      <c r="D38" s="64"/>
      <c r="E38" s="63"/>
      <c r="F38" s="51"/>
      <c r="G38" s="43"/>
      <c r="H38" s="46"/>
      <c r="I38" s="44"/>
      <c r="J38" s="43"/>
      <c r="K38" s="43"/>
      <c r="L38" s="43"/>
      <c r="M38" s="43"/>
    </row>
    <row r="39" spans="1:13" x14ac:dyDescent="0.25">
      <c r="A39" s="47"/>
      <c r="B39" s="48"/>
      <c r="C39" s="35"/>
      <c r="D39" s="55"/>
      <c r="E39" s="65"/>
      <c r="F39" s="51"/>
      <c r="G39" s="43"/>
      <c r="H39" s="46"/>
      <c r="I39" s="44"/>
      <c r="K39" s="43"/>
      <c r="L39" s="43"/>
      <c r="M39" s="43"/>
    </row>
    <row r="40" spans="1:13" x14ac:dyDescent="0.25">
      <c r="A40" s="47"/>
      <c r="B40" s="48"/>
      <c r="C40" s="66"/>
      <c r="D40" s="55"/>
      <c r="E40" s="67"/>
      <c r="F40" s="51"/>
      <c r="G40" s="43"/>
      <c r="H40" s="46"/>
      <c r="I40" s="44"/>
      <c r="K40" s="43"/>
      <c r="L40" s="43"/>
      <c r="M40" s="43"/>
    </row>
    <row r="41" spans="1:13" x14ac:dyDescent="0.25">
      <c r="A41" s="47"/>
      <c r="B41" s="48"/>
      <c r="C41" s="66"/>
      <c r="D41" s="55"/>
      <c r="E41" s="67"/>
      <c r="F41" s="51"/>
      <c r="G41" s="43"/>
      <c r="H41" s="46"/>
      <c r="I41" s="44"/>
      <c r="K41" s="43"/>
      <c r="L41" s="43"/>
      <c r="M41" s="43"/>
    </row>
    <row r="42" spans="1:13" x14ac:dyDescent="0.25">
      <c r="A42" s="49"/>
      <c r="B42" s="48"/>
      <c r="C42" s="66"/>
      <c r="D42" s="68"/>
      <c r="E42" s="67"/>
      <c r="F42" s="51"/>
      <c r="G42" s="43"/>
      <c r="H42" s="46"/>
      <c r="I42" s="44"/>
      <c r="K42" s="43"/>
      <c r="L42" s="43"/>
      <c r="M42" s="43"/>
    </row>
    <row r="43" spans="1:13" x14ac:dyDescent="0.25">
      <c r="A43" s="47"/>
      <c r="B43" s="48"/>
      <c r="C43" s="66"/>
      <c r="D43" s="55"/>
      <c r="E43" s="67"/>
      <c r="F43" s="51"/>
      <c r="K43" s="43"/>
      <c r="L43" s="43"/>
      <c r="M43" s="43"/>
    </row>
    <row r="44" spans="1:13" x14ac:dyDescent="0.25">
      <c r="A44" s="47"/>
      <c r="B44" s="48"/>
      <c r="C44" s="66"/>
      <c r="D44" s="68"/>
      <c r="E44" s="67"/>
      <c r="F44" s="51"/>
      <c r="K44" s="43"/>
      <c r="L44" s="43"/>
      <c r="M44" s="43"/>
    </row>
    <row r="45" spans="1:13" x14ac:dyDescent="0.25">
      <c r="A45" s="47"/>
      <c r="B45" s="48"/>
      <c r="C45" s="66"/>
      <c r="D45" s="69"/>
      <c r="E45" s="67"/>
      <c r="F45" s="51"/>
      <c r="K45" s="43"/>
      <c r="L45" s="43"/>
      <c r="M45" s="43"/>
    </row>
    <row r="46" spans="1:13" x14ac:dyDescent="0.25">
      <c r="A46" s="35"/>
      <c r="B46" s="35"/>
      <c r="C46" s="66"/>
      <c r="D46" s="70"/>
      <c r="E46" s="67"/>
      <c r="F46" s="51"/>
      <c r="K46" s="43"/>
      <c r="L46" s="43"/>
      <c r="M46" s="43"/>
    </row>
    <row r="47" spans="1:13" x14ac:dyDescent="0.25">
      <c r="A47" s="35"/>
      <c r="B47" s="35"/>
      <c r="C47" s="66"/>
      <c r="D47" s="55"/>
      <c r="E47" s="71"/>
      <c r="F47" s="51"/>
      <c r="K47" s="43"/>
      <c r="L47" s="43"/>
      <c r="M47" s="43"/>
    </row>
    <row r="48" spans="1:13" x14ac:dyDescent="0.25">
      <c r="A48" s="72"/>
      <c r="B48" s="72"/>
      <c r="C48" s="72"/>
      <c r="D48" s="73"/>
      <c r="E48" s="71"/>
      <c r="F48" s="51"/>
      <c r="K48" s="43"/>
      <c r="L48" s="43"/>
      <c r="M48" s="43"/>
    </row>
    <row r="49" spans="1:13" x14ac:dyDescent="0.25">
      <c r="A49" s="51"/>
      <c r="B49" s="51"/>
      <c r="C49" s="47"/>
      <c r="D49" s="73"/>
      <c r="E49" s="67"/>
      <c r="F49" s="51"/>
      <c r="K49" s="43"/>
      <c r="L49" s="43"/>
      <c r="M49" s="43"/>
    </row>
    <row r="50" spans="1:13" x14ac:dyDescent="0.25">
      <c r="A50" s="35"/>
      <c r="B50" s="35"/>
      <c r="C50" s="66"/>
      <c r="D50" s="73"/>
      <c r="E50" s="74"/>
      <c r="F50" s="51"/>
      <c r="K50" s="43"/>
      <c r="L50" s="43"/>
      <c r="M50" s="43"/>
    </row>
    <row r="51" spans="1:13" x14ac:dyDescent="0.25">
      <c r="A51" s="35"/>
      <c r="B51" s="35"/>
      <c r="C51" s="66"/>
      <c r="D51" s="35"/>
      <c r="E51" s="74"/>
      <c r="F51" s="35"/>
    </row>
    <row r="52" spans="1:13" x14ac:dyDescent="0.25">
      <c r="C52" s="75"/>
      <c r="E52" s="60"/>
    </row>
    <row r="53" spans="1:13" x14ac:dyDescent="0.25">
      <c r="C53" s="75"/>
      <c r="D53" s="58"/>
      <c r="E53" s="60"/>
    </row>
  </sheetData>
  <mergeCells count="31">
    <mergeCell ref="B35:D35"/>
    <mergeCell ref="G18:H18"/>
    <mergeCell ref="G3:H3"/>
    <mergeCell ref="B7:D7"/>
    <mergeCell ref="A31:D31"/>
    <mergeCell ref="B32:D32"/>
    <mergeCell ref="B33:D33"/>
    <mergeCell ref="B34:D34"/>
    <mergeCell ref="B3:D3"/>
    <mergeCell ref="B4:D4"/>
    <mergeCell ref="B5:D5"/>
    <mergeCell ref="B6:D6"/>
    <mergeCell ref="B25:D25"/>
    <mergeCell ref="B27:D27"/>
    <mergeCell ref="B29:D29"/>
    <mergeCell ref="B28:D28"/>
    <mergeCell ref="B26:D26"/>
    <mergeCell ref="A1:F1"/>
    <mergeCell ref="B10:D10"/>
    <mergeCell ref="B11:D11"/>
    <mergeCell ref="B12:D12"/>
    <mergeCell ref="B13:D13"/>
    <mergeCell ref="B16:D16"/>
    <mergeCell ref="B17:D17"/>
    <mergeCell ref="B18:D18"/>
    <mergeCell ref="B19:D19"/>
    <mergeCell ref="B9:D9"/>
    <mergeCell ref="B15:D15"/>
    <mergeCell ref="B22:D22"/>
    <mergeCell ref="B23:D23"/>
    <mergeCell ref="B24:D24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</vt:lpstr>
      <vt:lpstr>SUMMARY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Christine</cp:lastModifiedBy>
  <cp:lastPrinted>2020-05-11T07:22:46Z</cp:lastPrinted>
  <dcterms:created xsi:type="dcterms:W3CDTF">2018-05-15T09:35:30Z</dcterms:created>
  <dcterms:modified xsi:type="dcterms:W3CDTF">2020-05-11T07:25:07Z</dcterms:modified>
</cp:coreProperties>
</file>